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dzagania\AppData\Local\Microsoft\Windows\INetCache\Content.Outlook\TYEZB2PJ\"/>
    </mc:Choice>
  </mc:AlternateContent>
  <xr:revisionPtr revIDLastSave="0" documentId="13_ncr:1_{9F8156FE-49D9-4FCE-BAE0-EBD19465418B}" xr6:coauthVersionLast="43" xr6:coauthVersionMax="43" xr10:uidLastSave="{00000000-0000-0000-0000-000000000000}"/>
  <bookViews>
    <workbookView xWindow="-120" yWindow="-120" windowWidth="29040" windowHeight="1584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BS!$B$1:$E$58</definedName>
    <definedName name="_xlnm.Print_Area" localSheetId="1">IS!$B$1:$E$81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9" i="21" l="1"/>
  <c r="H23" i="21"/>
  <c r="N43" i="21" l="1"/>
  <c r="N27" i="21"/>
  <c r="N28" i="21"/>
  <c r="N29" i="21"/>
  <c r="N46" i="21"/>
  <c r="N31" i="21"/>
  <c r="N32" i="21"/>
  <c r="N47" i="21"/>
  <c r="N23" i="21"/>
  <c r="N42" i="21"/>
  <c r="N20" i="21"/>
  <c r="N13" i="21"/>
  <c r="N14" i="21"/>
  <c r="N35" i="21"/>
  <c r="N36" i="21"/>
  <c r="AN30" i="21" l="1"/>
  <c r="AP30" i="21"/>
  <c r="AP34" i="21"/>
  <c r="AO34" i="21"/>
  <c r="AO30" i="21"/>
  <c r="AN34" i="21"/>
  <c r="W34" i="21" l="1"/>
  <c r="V34" i="21"/>
  <c r="X30" i="21"/>
  <c r="W30" i="21"/>
  <c r="Z34" i="21" l="1"/>
  <c r="AA30" i="21"/>
  <c r="V30" i="21"/>
  <c r="Z30" i="21"/>
  <c r="X34" i="21"/>
  <c r="AA34" i="21"/>
  <c r="Q34" i="21" l="1"/>
  <c r="P30" i="21"/>
  <c r="L34" i="21"/>
  <c r="I30" i="21"/>
  <c r="K34" i="21" l="1"/>
  <c r="L30" i="21"/>
  <c r="M30" i="21"/>
  <c r="M34" i="21"/>
  <c r="G30" i="21"/>
  <c r="Q30" i="21"/>
  <c r="J30" i="21"/>
  <c r="K30" i="21"/>
  <c r="O34" i="21"/>
  <c r="P34" i="21"/>
  <c r="O30" i="21"/>
  <c r="G34" i="21"/>
  <c r="I34" i="21"/>
  <c r="J34" i="21"/>
  <c r="Y34" i="21" l="1"/>
  <c r="Y30" i="21"/>
  <c r="AL45" i="21" l="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30" i="21"/>
  <c r="AK30" i="21"/>
  <c r="AJ30" i="21"/>
  <c r="AI30" i="21"/>
  <c r="AH30" i="21"/>
  <c r="AG30" i="21"/>
  <c r="AF30" i="21"/>
  <c r="AE30" i="21"/>
  <c r="AD30" i="21"/>
  <c r="AC30" i="21"/>
  <c r="T30" i="21"/>
  <c r="S30" i="21"/>
  <c r="R30" i="21"/>
  <c r="E30" i="21"/>
  <c r="D30" i="21"/>
  <c r="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F50" i="21" l="1"/>
  <c r="AJ50" i="21"/>
  <c r="N30" i="21"/>
  <c r="F30" i="21"/>
  <c r="AI50" i="21"/>
  <c r="AC50" i="21"/>
  <c r="U30" i="21"/>
  <c r="AD50" i="21"/>
  <c r="AH50" i="21"/>
  <c r="AE50" i="21"/>
  <c r="AK50" i="21"/>
  <c r="F34" i="21"/>
  <c r="AG50" i="21"/>
  <c r="AL50" i="21"/>
  <c r="N34" i="21"/>
  <c r="U34" i="21"/>
  <c r="I40" i="21" l="1"/>
  <c r="J40" i="21" l="1"/>
  <c r="J11" i="21"/>
  <c r="I11" i="21"/>
  <c r="AO40" i="21" l="1"/>
  <c r="AN11" i="21"/>
  <c r="AN40" i="21"/>
  <c r="AP11" i="21" l="1"/>
  <c r="G40" i="21"/>
  <c r="G11" i="21"/>
  <c r="AP40" i="21"/>
  <c r="AO11" i="21"/>
  <c r="AN21" i="21" l="1"/>
  <c r="AN24" i="21"/>
  <c r="AN45" i="21"/>
  <c r="AO24" i="21"/>
  <c r="AO21" i="21"/>
  <c r="AO45" i="21"/>
  <c r="G45" i="21" l="1"/>
  <c r="G21" i="21"/>
  <c r="AP21" i="21"/>
  <c r="AN17" i="21"/>
  <c r="AO17" i="21"/>
  <c r="AO50" i="21" s="1"/>
  <c r="AP24" i="21"/>
  <c r="G24" i="21"/>
  <c r="AP45" i="21"/>
  <c r="G17" i="21" l="1"/>
  <c r="G50" i="21" s="1"/>
  <c r="AP17" i="21"/>
  <c r="AP50" i="21" s="1"/>
  <c r="AN50" i="21"/>
  <c r="I45" i="21" l="1"/>
  <c r="J24" i="21"/>
  <c r="I17" i="21" l="1"/>
  <c r="I24" i="21"/>
  <c r="J17" i="21"/>
  <c r="J45" i="21"/>
  <c r="J21" i="21"/>
  <c r="I21" i="21"/>
  <c r="I50" i="21" l="1"/>
  <c r="J50" i="21" l="1"/>
  <c r="D1" i="27" l="1"/>
  <c r="E49" i="27" l="1"/>
  <c r="E61" i="27" l="1"/>
  <c r="X40" i="21" l="1"/>
  <c r="T11" i="21"/>
  <c r="T17" i="21"/>
  <c r="T45" i="21"/>
  <c r="W11" i="21"/>
  <c r="S11" i="21"/>
  <c r="T40" i="21"/>
  <c r="W40" i="21"/>
  <c r="W45" i="21"/>
  <c r="S45" i="21"/>
  <c r="T24" i="21"/>
  <c r="X11" i="21"/>
  <c r="S40" i="21"/>
  <c r="W24" i="21"/>
  <c r="X45" i="21"/>
  <c r="E35" i="27" l="1"/>
  <c r="S21" i="21"/>
  <c r="V21" i="21"/>
  <c r="X17" i="21"/>
  <c r="X21" i="21"/>
  <c r="Y11" i="21"/>
  <c r="V11" i="21"/>
  <c r="Y40" i="21"/>
  <c r="V40" i="21"/>
  <c r="U11" i="21"/>
  <c r="R11" i="21"/>
  <c r="T21" i="21"/>
  <c r="T50" i="21" s="1"/>
  <c r="Y45" i="21"/>
  <c r="V45" i="21"/>
  <c r="U45" i="21"/>
  <c r="R45" i="21"/>
  <c r="W17" i="21"/>
  <c r="R21" i="21"/>
  <c r="S24" i="21"/>
  <c r="W21" i="21"/>
  <c r="U40" i="21"/>
  <c r="R40" i="21"/>
  <c r="S17" i="21"/>
  <c r="S50" i="21" s="1"/>
  <c r="X24" i="21"/>
  <c r="V24" i="21"/>
  <c r="W50" i="21" l="1"/>
  <c r="V17" i="21"/>
  <c r="V50" i="21" s="1"/>
  <c r="Y24" i="21"/>
  <c r="U24" i="21"/>
  <c r="U17" i="21"/>
  <c r="U21" i="21"/>
  <c r="Y17" i="21"/>
  <c r="Y21" i="21"/>
  <c r="X50" i="21"/>
  <c r="R17" i="21"/>
  <c r="U50" i="21"/>
  <c r="R24" i="21"/>
  <c r="R50" i="21" l="1"/>
  <c r="E19" i="27"/>
  <c r="Z45" i="21"/>
  <c r="AA45" i="21"/>
  <c r="Z40" i="21"/>
  <c r="Z11" i="21"/>
  <c r="AA11" i="21"/>
  <c r="AA24" i="21"/>
  <c r="AA40" i="21"/>
  <c r="Y50" i="21"/>
  <c r="AA21" i="21" l="1"/>
  <c r="Z21" i="21"/>
  <c r="AA17" i="21"/>
  <c r="Z17" i="21"/>
  <c r="Z24" i="21"/>
  <c r="AA50" i="21" l="1"/>
  <c r="Z50" i="21"/>
  <c r="L40" i="21" l="1"/>
  <c r="L45" i="21"/>
  <c r="N16" i="21"/>
  <c r="M40" i="21"/>
  <c r="M45" i="21"/>
  <c r="N33" i="21"/>
  <c r="M24" i="21"/>
  <c r="K24" i="21"/>
  <c r="E40" i="21"/>
  <c r="E45" i="21"/>
  <c r="O11" i="21"/>
  <c r="O40" i="21"/>
  <c r="O45" i="21"/>
  <c r="D11" i="21" l="1"/>
  <c r="E29" i="27"/>
  <c r="E41" i="27" s="1"/>
  <c r="O21" i="21"/>
  <c r="H26" i="21"/>
  <c r="C21" i="21"/>
  <c r="H25" i="21"/>
  <c r="D24" i="21"/>
  <c r="N15" i="21"/>
  <c r="M17" i="21"/>
  <c r="K45" i="21"/>
  <c r="N48" i="21"/>
  <c r="N45" i="21" s="1"/>
  <c r="L11" i="21"/>
  <c r="O24" i="21"/>
  <c r="E21" i="21"/>
  <c r="F45" i="21"/>
  <c r="C45" i="21"/>
  <c r="K40" i="21"/>
  <c r="N41" i="21"/>
  <c r="N40" i="21" s="1"/>
  <c r="N37" i="21"/>
  <c r="M11" i="21"/>
  <c r="K11" i="21"/>
  <c r="N12" i="21"/>
  <c r="N11" i="21" s="1"/>
  <c r="E11" i="21"/>
  <c r="F40" i="21"/>
  <c r="C40" i="21"/>
  <c r="E24" i="21"/>
  <c r="E17" i="21"/>
  <c r="N44" i="21"/>
  <c r="M21" i="21"/>
  <c r="K17" i="21"/>
  <c r="N26" i="21"/>
  <c r="N18" i="21"/>
  <c r="L17" i="21"/>
  <c r="O17" i="21"/>
  <c r="D45" i="21"/>
  <c r="D40" i="21"/>
  <c r="C24" i="21"/>
  <c r="L21" i="21"/>
  <c r="N19" i="21"/>
  <c r="N25" i="21"/>
  <c r="N24" i="21" s="1"/>
  <c r="L24" i="21"/>
  <c r="N39" i="21"/>
  <c r="L50" i="21" l="1"/>
  <c r="O50" i="21"/>
  <c r="C17" i="21"/>
  <c r="E13" i="27"/>
  <c r="E22" i="27" s="1"/>
  <c r="E43" i="27" s="1"/>
  <c r="E72" i="27" s="1"/>
  <c r="E74" i="27" s="1"/>
  <c r="H24" i="21"/>
  <c r="D17" i="21"/>
  <c r="H22" i="21"/>
  <c r="H21" i="21" s="1"/>
  <c r="H50" i="21" s="1"/>
  <c r="D21" i="21"/>
  <c r="N38" i="21"/>
  <c r="F21" i="21"/>
  <c r="N17" i="21"/>
  <c r="E50" i="21"/>
  <c r="P45" i="21"/>
  <c r="C11" i="21"/>
  <c r="C50" i="21" s="1"/>
  <c r="F24" i="21"/>
  <c r="N22" i="21"/>
  <c r="N21" i="21" s="1"/>
  <c r="N50" i="21" s="1"/>
  <c r="K21" i="21"/>
  <c r="K50" i="21" s="1"/>
  <c r="F17" i="21"/>
  <c r="M50" i="21"/>
  <c r="P40" i="21"/>
  <c r="F11" i="21"/>
  <c r="P17" i="21" l="1"/>
  <c r="D50" i="21"/>
  <c r="P11" i="21"/>
  <c r="P24" i="21"/>
  <c r="Q45" i="21"/>
  <c r="Q40" i="21"/>
  <c r="Q17" i="21"/>
  <c r="F50" i="21"/>
  <c r="Q24" i="21"/>
  <c r="P21" i="21"/>
  <c r="P50" i="21" s="1"/>
  <c r="Q11" i="21" l="1"/>
  <c r="Q21" i="21"/>
  <c r="Q50" i="21" l="1"/>
</calcChain>
</file>

<file path=xl/sharedStrings.xml><?xml version="1.0" encoding="utf-8"?>
<sst xmlns="http://schemas.openxmlformats.org/spreadsheetml/2006/main" count="336" uniqueCount="248">
  <si>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</si>
  <si>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</si>
  <si>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</si>
  <si>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</si>
  <si>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</si>
  <si>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</si>
  <si>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</si>
  <si>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</si>
  <si>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</si>
  <si>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</si>
  <si>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</si>
  <si>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</si>
  <si>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</si>
  <si>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</si>
  <si>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</si>
  <si>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</si>
  <si>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</si>
  <si>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</si>
  <si>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</si>
  <si>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</si>
  <si>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</si>
  <si>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</si>
  <si>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</si>
  <si>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</si>
  <si>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</si>
  <si>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</si>
  <si>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</si>
  <si>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</si>
  <si>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</si>
  <si>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</si>
  <si>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</si>
  <si>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</si>
  <si>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</si>
  <si>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</si>
  <si>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</si>
  <si>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</si>
  <si>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</si>
  <si>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</si>
  <si>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</si>
  <si>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</si>
  <si>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</si>
  <si>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</si>
  <si>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</si>
  <si>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</si>
  <si>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</si>
  <si>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</si>
  <si>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</si>
  <si>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</si>
  <si>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</si>
  <si>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</si>
  <si>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</si>
  <si>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</si>
  <si>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</si>
  <si>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</si>
  <si>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</si>
  <si>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</si>
  <si>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</si>
  <si>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</si>
  <si>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</si>
  <si>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</si>
  <si>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</si>
  <si>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</si>
  <si>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</si>
  <si>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</si>
  <si>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</si>
  <si>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</si>
  <si>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</si>
  <si>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</si>
  <si>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</si>
  <si>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</si>
  <si>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</si>
  <si>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</si>
  <si>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</si>
  <si>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</si>
  <si>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</si>
  <si>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</si>
  <si>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</si>
  <si>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</si>
  <si>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</si>
  <si>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</si>
  <si>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</si>
  <si>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</si>
  <si>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</si>
  <si>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</si>
  <si>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</si>
  <si>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</si>
  <si>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</si>
  <si>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</si>
  <si>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</si>
  <si>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</si>
  <si>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</si>
  <si>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</si>
  <si>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</si>
  <si>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</si>
  <si>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</si>
  <si>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</si>
  <si>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</si>
  <si>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</si>
  <si>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</si>
  <si>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</si>
  <si>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</si>
  <si>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</si>
  <si>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</si>
  <si>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</si>
  <si>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</si>
  <si>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</si>
  <si>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</si>
  <si>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</si>
  <si>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</si>
  <si>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</si>
  <si>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</si>
  <si>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</si>
  <si>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</si>
  <si>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</si>
  <si>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</si>
  <si>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</si>
  <si>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</si>
  <si>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</si>
  <si>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</si>
  <si>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</si>
  <si>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</si>
  <si>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</si>
  <si>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</si>
  <si>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</si>
  <si>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</si>
  <si>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</si>
  <si>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</si>
  <si>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</si>
  <si>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</si>
  <si>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</si>
  <si>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</si>
  <si>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</si>
  <si>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</si>
  <si>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</si>
  <si>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</si>
  <si>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</si>
  <si>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</si>
  <si>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</si>
  <si>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</si>
  <si>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</si>
  <si>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</si>
  <si>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</si>
  <si>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</si>
  <si>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</si>
  <si>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</si>
  <si>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</si>
  <si>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</si>
  <si>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</si>
  <si>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</si>
  <si>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</si>
  <si>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</si>
  <si>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</si>
  <si>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</si>
  <si>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</si>
  <si>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</si>
  <si>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</si>
  <si>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</si>
  <si>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</si>
  <si>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</si>
  <si>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</si>
  <si>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</si>
  <si>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</si>
  <si>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</si>
  <si>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</si>
  <si>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</si>
  <si>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</si>
  <si>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</si>
  <si>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</si>
  <si>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</si>
  <si>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</si>
  <si>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</si>
  <si>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</si>
  <si>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</si>
  <si>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</si>
  <si>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</si>
  <si>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</si>
  <si>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</si>
  <si>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</si>
  <si>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</si>
  <si>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</si>
  <si>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</si>
  <si>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</si>
  <si>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</si>
  <si>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</si>
  <si>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</si>
  <si>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</si>
  <si>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</si>
  <si>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</si>
  <si>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</si>
  <si>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</si>
  <si>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</si>
  <si>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</si>
  <si>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</si>
  <si>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</si>
  <si>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</si>
  <si>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</si>
  <si>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</si>
  <si>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</si>
  <si>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</si>
  <si>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</si>
  <si>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</si>
  <si>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</si>
  <si>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</si>
  <si>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</si>
  <si>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</si>
  <si>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</si>
  <si>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</si>
  <si>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</si>
  <si>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</si>
  <si>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</si>
  <si>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</si>
  <si>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</si>
  <si>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</si>
  <si>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</si>
  <si>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</si>
  <si>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</si>
  <si>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</si>
  <si>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</si>
  <si>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</si>
  <si>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</si>
  <si>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</si>
  <si>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</si>
  <si>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</si>
  <si>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</si>
  <si>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</si>
  <si>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</si>
  <si>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</si>
  <si>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</si>
  <si>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</si>
  <si>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</si>
  <si>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</si>
  <si>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</si>
  <si>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</si>
  <si>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</si>
  <si>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</si>
  <si>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</si>
  <si>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</si>
  <si>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</si>
  <si>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</si>
  <si>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</si>
  <si>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</si>
  <si>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</si>
  <si>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</si>
  <si>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მზღვეველი: სს "თიბისი დაზღვევა"</t>
  </si>
  <si>
    <t>სს "თიბისი დაზღვევა"</t>
  </si>
  <si>
    <t>ანგარიშგების თარიღი: 31 მარტი, 2019</t>
  </si>
  <si>
    <t>ანგარიშგების პერიოდი: 01/01/2019-31/03/2019</t>
  </si>
  <si>
    <t>საანგარიშო პერიოდი: 01/01/2019-31/03/2019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</si>
</sst>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75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165" fontId="118" fillId="0" borderId="0" xfId="319" applyNumberFormat="1" applyFont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115" fillId="0" borderId="78" xfId="0" applyFont="1" applyBorder="1" applyAlignment="1">
      <alignment vertical="center"/>
    </xf>
    <xf numFmtId="0" fontId="110" fillId="0" borderId="78" xfId="0" applyFont="1" applyBorder="1" applyAlignment="1">
      <alignment vertical="center"/>
    </xf>
    <xf numFmtId="0" fontId="115" fillId="0" borderId="78" xfId="0" applyFont="1" applyBorder="1" applyAlignment="1" applyProtection="1">
      <alignment vertical="center"/>
      <protection locked="0"/>
    </xf>
    <xf numFmtId="0" fontId="115" fillId="0" borderId="78" xfId="0" applyFont="1" applyBorder="1" applyAlignment="1">
      <alignment horizontal="center" vertical="center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8" fillId="0" borderId="0" xfId="386" applyFont="1" applyAlignment="1">
      <alignment horizontal="center"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19" applyFont="1" applyAlignment="1">
      <alignment horizontal="center" vertical="center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Font="1" applyFill="1" applyBorder="1" applyAlignment="1">
      <alignment horizontal="center" vertical="center" wrapText="1"/>
    </xf>
    <xf numFmtId="0" fontId="116" fillId="50" borderId="84" xfId="0" applyFont="1" applyFill="1" applyBorder="1" applyAlignment="1">
      <alignment horizontal="center" vertical="center" wrapText="1"/>
    </xf>
    <xf numFmtId="0" fontId="116" fillId="50" borderId="7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6" fillId="36" borderId="43" xfId="0" applyFont="1" applyFill="1" applyBorder="1" applyAlignment="1">
      <alignment horizontal="center" vertical="center" wrapText="1"/>
    </xf>
    <xf numFmtId="0" fontId="116" fillId="36" borderId="63" xfId="0" applyFont="1" applyFill="1" applyBorder="1" applyAlignment="1">
      <alignment horizontal="center" vertical="center" wrapText="1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  <xf numFmtId="0" fontId="116" fillId="49" borderId="68" xfId="0" applyFont="1" applyFill="1" applyBorder="1" applyAlignment="1">
      <alignment horizontal="center" vertical="center" wrapText="1"/>
    </xf>
    <xf numFmtId="0" fontId="115" fillId="48" borderId="94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5" xfId="0" applyFont="1" applyFill="1" applyBorder="1" applyAlignment="1">
      <alignment horizontal="center" vertical="top" textRotation="90" wrapText="1"/>
    </xf>
    <xf numFmtId="0" fontId="116" fillId="36" borderId="92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3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13" xfId="0" applyFont="1" applyFill="1" applyBorder="1" applyAlignment="1">
      <alignment horizontal="center" vertical="center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>
      <alignment horizontal="center" vertical="top" textRotation="90" wrapText="1"/>
    </xf>
    <xf numFmtId="0" fontId="115" fillId="36" borderId="87" xfId="0" applyFont="1" applyFill="1" applyBorder="1" applyAlignment="1">
      <alignment horizontal="center" vertical="top" textRotation="90" wrapText="1"/>
    </xf>
    <xf numFmtId="0" fontId="116" fillId="36" borderId="85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5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F58"/>
  <sheetViews>
    <sheetView showGridLines="0" tabSelected="1" zoomScale="80" zoomScaleNormal="80" workbookViewId="0">
      <pane ySplit="6" topLeftCell="A7" activePane="bottomLeft" state="frozen"/>
      <selection pane="bottomLeft" activeCell="C4" sqref="C4:E4"/>
    </sheetView>
  </sheetViews>
  <sheetFormatPr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2:6" s="8" customFormat="1" ht="15" customHeight="1">
      <c r="B1" s="318" t="s">
        <v>82</v>
      </c>
      <c r="C1" s="318"/>
      <c r="D1" s="65" t="s">
        <v>244</v>
      </c>
      <c r="E1" s="192" t="s">
        <v>235</v>
      </c>
    </row>
    <row r="2" spans="2:6" s="8" customFormat="1" ht="15" customHeight="1">
      <c r="B2" s="319" t="s">
        <v>245</v>
      </c>
      <c r="C2" s="319"/>
      <c r="D2" s="319"/>
      <c r="E2" s="319"/>
      <c r="F2" s="66"/>
    </row>
    <row r="3" spans="2:6" ht="5.0999999999999996" customHeight="1">
      <c r="B3" s="8"/>
      <c r="C3" s="8"/>
    </row>
    <row r="4" spans="2:6" ht="15" customHeight="1">
      <c r="B4" s="49"/>
      <c r="C4" s="320" t="s">
        <v>83</v>
      </c>
      <c r="D4" s="321"/>
      <c r="E4" s="321"/>
    </row>
    <row r="5" spans="2:6" ht="15" customHeight="1" thickBot="1">
      <c r="E5" s="69" t="s">
        <v>84</v>
      </c>
    </row>
    <row r="6" spans="2:6" ht="30" customHeight="1" thickBot="1">
      <c r="B6" s="59" t="s">
        <v>85</v>
      </c>
      <c r="C6" s="1" t="s">
        <v>86</v>
      </c>
      <c r="D6" s="2"/>
      <c r="E6" s="3" t="s">
        <v>87</v>
      </c>
    </row>
    <row r="7" spans="2:6" ht="5.0999999999999996" customHeight="1">
      <c r="C7" s="14"/>
      <c r="E7" s="67"/>
    </row>
    <row r="8" spans="2:6" ht="15.75" thickBot="1">
      <c r="C8" s="322" t="s">
        <v>88</v>
      </c>
      <c r="D8" s="322"/>
      <c r="E8" s="322"/>
    </row>
    <row r="9" spans="2:6" s="8" customFormat="1" ht="15" customHeight="1">
      <c r="B9" s="5" t="s">
        <v>89</v>
      </c>
      <c r="C9" s="6">
        <v>1</v>
      </c>
      <c r="D9" s="26" t="s">
        <v>238</v>
      </c>
      <c r="E9" s="51">
        <v>9815783.4100000001</v>
      </c>
    </row>
    <row r="10" spans="2:6" s="8" customFormat="1" ht="15" customHeight="1">
      <c r="B10" s="9" t="s">
        <v>90</v>
      </c>
      <c r="C10" s="10">
        <v>2</v>
      </c>
      <c r="D10" s="30" t="s">
        <v>91</v>
      </c>
      <c r="E10" s="52">
        <v>15413509.09</v>
      </c>
    </row>
    <row r="11" spans="2:6" s="8" customFormat="1" ht="15" customHeight="1">
      <c r="B11" s="9" t="s">
        <v>92</v>
      </c>
      <c r="C11" s="10">
        <v>3</v>
      </c>
      <c r="D11" s="30" t="s">
        <v>93</v>
      </c>
      <c r="E11" s="52">
        <v>0</v>
      </c>
    </row>
    <row r="12" spans="2:6" s="8" customFormat="1" ht="15" customHeight="1">
      <c r="B12" s="9" t="s">
        <v>94</v>
      </c>
      <c r="C12" s="10">
        <v>4</v>
      </c>
      <c r="D12" s="31" t="s">
        <v>95</v>
      </c>
      <c r="E12" s="52">
        <v>510345.89</v>
      </c>
    </row>
    <row r="13" spans="2:6" s="8" customFormat="1" ht="30">
      <c r="B13" s="9" t="s">
        <v>96</v>
      </c>
      <c r="C13" s="10">
        <v>5</v>
      </c>
      <c r="D13" s="55" t="s">
        <v>97</v>
      </c>
      <c r="E13" s="52">
        <v>0</v>
      </c>
    </row>
    <row r="14" spans="2:6" s="8" customFormat="1" ht="15" customHeight="1">
      <c r="B14" s="9" t="s">
        <v>98</v>
      </c>
      <c r="C14" s="10">
        <v>6</v>
      </c>
      <c r="D14" s="31" t="s">
        <v>99</v>
      </c>
      <c r="E14" s="52">
        <v>17448615.300000001</v>
      </c>
    </row>
    <row r="15" spans="2:6" s="8" customFormat="1" ht="15" customHeight="1">
      <c r="B15" s="9" t="s">
        <v>100</v>
      </c>
      <c r="C15" s="10">
        <v>7</v>
      </c>
      <c r="D15" s="30" t="s">
        <v>101</v>
      </c>
      <c r="E15" s="52">
        <v>8888753.7300000004</v>
      </c>
    </row>
    <row r="16" spans="2:6" s="8" customFormat="1" ht="15" customHeight="1">
      <c r="B16" s="9" t="s">
        <v>102</v>
      </c>
      <c r="C16" s="10">
        <v>8</v>
      </c>
      <c r="D16" s="31" t="s">
        <v>103</v>
      </c>
      <c r="E16" s="52">
        <v>0</v>
      </c>
    </row>
    <row r="17" spans="2:6" s="8" customFormat="1" ht="15" customHeight="1">
      <c r="B17" s="9" t="s">
        <v>104</v>
      </c>
      <c r="C17" s="10">
        <v>9</v>
      </c>
      <c r="D17" s="30" t="s">
        <v>105</v>
      </c>
      <c r="E17" s="52">
        <v>0</v>
      </c>
    </row>
    <row r="18" spans="2:6" s="8" customFormat="1" ht="15" customHeight="1">
      <c r="B18" s="9" t="s">
        <v>106</v>
      </c>
      <c r="C18" s="10">
        <v>10</v>
      </c>
      <c r="D18" s="30" t="s">
        <v>107</v>
      </c>
      <c r="E18" s="52">
        <v>0</v>
      </c>
    </row>
    <row r="19" spans="2:6" s="8" customFormat="1" ht="15" customHeight="1">
      <c r="B19" s="9" t="s">
        <v>108</v>
      </c>
      <c r="C19" s="10">
        <v>11</v>
      </c>
      <c r="D19" s="30" t="s">
        <v>109</v>
      </c>
      <c r="E19" s="52">
        <v>1916238.2700000003</v>
      </c>
    </row>
    <row r="20" spans="2:6" s="8" customFormat="1" ht="15" customHeight="1">
      <c r="B20" s="9" t="s">
        <v>110</v>
      </c>
      <c r="C20" s="10">
        <v>12</v>
      </c>
      <c r="D20" s="30" t="s">
        <v>111</v>
      </c>
      <c r="E20" s="52">
        <v>14866975.939999999</v>
      </c>
    </row>
    <row r="21" spans="2:6" s="8" customFormat="1" ht="15" customHeight="1">
      <c r="B21" s="9" t="s">
        <v>112</v>
      </c>
      <c r="C21" s="10">
        <v>13</v>
      </c>
      <c r="D21" s="30" t="s">
        <v>113</v>
      </c>
      <c r="E21" s="52">
        <v>945709.19000000006</v>
      </c>
    </row>
    <row r="22" spans="2:6" s="8" customFormat="1" ht="15" customHeight="1">
      <c r="B22" s="9" t="s">
        <v>114</v>
      </c>
      <c r="C22" s="10">
        <v>14</v>
      </c>
      <c r="D22" s="30" t="s">
        <v>115</v>
      </c>
      <c r="E22" s="52">
        <v>1527350.49</v>
      </c>
    </row>
    <row r="23" spans="2:6" s="8" customFormat="1" ht="15" customHeight="1">
      <c r="B23" s="9" t="s">
        <v>116</v>
      </c>
      <c r="C23" s="10">
        <v>15</v>
      </c>
      <c r="D23" s="30" t="s">
        <v>117</v>
      </c>
      <c r="E23" s="52">
        <v>0</v>
      </c>
    </row>
    <row r="24" spans="2:6" s="8" customFormat="1" ht="15" customHeight="1">
      <c r="B24" s="9" t="s">
        <v>118</v>
      </c>
      <c r="C24" s="10">
        <v>16</v>
      </c>
      <c r="D24" s="30" t="s">
        <v>119</v>
      </c>
      <c r="E24" s="52">
        <v>3958838.32</v>
      </c>
    </row>
    <row r="25" spans="2:6" s="8" customFormat="1" ht="15" customHeight="1">
      <c r="B25" s="9" t="s">
        <v>120</v>
      </c>
      <c r="C25" s="10">
        <v>17</v>
      </c>
      <c r="D25" s="30" t="s">
        <v>121</v>
      </c>
      <c r="E25" s="52">
        <v>0</v>
      </c>
    </row>
    <row r="26" spans="2:6" s="8" customFormat="1" ht="15" customHeight="1">
      <c r="B26" s="9" t="s">
        <v>122</v>
      </c>
      <c r="C26" s="10">
        <v>18</v>
      </c>
      <c r="D26" s="56" t="s">
        <v>123</v>
      </c>
      <c r="E26" s="52">
        <v>996154.51</v>
      </c>
    </row>
    <row r="27" spans="2:6" s="8" customFormat="1" ht="15" customHeight="1" thickBot="1">
      <c r="B27" s="12" t="s">
        <v>124</v>
      </c>
      <c r="C27" s="43">
        <v>19</v>
      </c>
      <c r="D27" s="68" t="s">
        <v>125</v>
      </c>
      <c r="E27" s="53">
        <v>76288274.140000001</v>
      </c>
    </row>
    <row r="28" spans="2:6" ht="5.0999999999999996" customHeight="1">
      <c r="B28" s="13"/>
      <c r="C28" s="14"/>
      <c r="D28" s="15"/>
      <c r="E28" s="16"/>
      <c r="F28" s="8"/>
    </row>
    <row r="29" spans="2:6" ht="15.75" thickBot="1">
      <c r="B29" s="13"/>
      <c r="C29" s="322" t="s">
        <v>126</v>
      </c>
      <c r="D29" s="322"/>
      <c r="E29" s="322"/>
    </row>
    <row r="30" spans="2:6" s="8" customFormat="1" ht="15" customHeight="1">
      <c r="B30" s="5" t="s">
        <v>127</v>
      </c>
      <c r="C30" s="6">
        <v>20</v>
      </c>
      <c r="D30" s="57" t="s">
        <v>128</v>
      </c>
      <c r="E30" s="51">
        <v>26637401.569828868</v>
      </c>
    </row>
    <row r="31" spans="2:6" s="8" customFormat="1" ht="15" customHeight="1">
      <c r="B31" s="9" t="s">
        <v>129</v>
      </c>
      <c r="C31" s="10">
        <v>21</v>
      </c>
      <c r="D31" s="58" t="s">
        <v>130</v>
      </c>
      <c r="E31" s="52">
        <v>24873394.219999999</v>
      </c>
    </row>
    <row r="32" spans="2:6" s="8" customFormat="1" ht="15" customHeight="1">
      <c r="B32" s="9" t="s">
        <v>131</v>
      </c>
      <c r="C32" s="10">
        <v>22</v>
      </c>
      <c r="D32" s="31" t="s">
        <v>132</v>
      </c>
      <c r="E32" s="52">
        <v>1256691.1299999999</v>
      </c>
    </row>
    <row r="33" spans="2:5" s="8" customFormat="1" ht="15" customHeight="1">
      <c r="B33" s="9" t="s">
        <v>133</v>
      </c>
      <c r="C33" s="10">
        <v>23</v>
      </c>
      <c r="D33" s="58" t="s">
        <v>134</v>
      </c>
      <c r="E33" s="52">
        <v>0</v>
      </c>
    </row>
    <row r="34" spans="2:5" s="8" customFormat="1" ht="15" customHeight="1">
      <c r="B34" s="9" t="s">
        <v>135</v>
      </c>
      <c r="C34" s="10">
        <v>24</v>
      </c>
      <c r="D34" s="58" t="s">
        <v>136</v>
      </c>
      <c r="E34" s="52">
        <v>0</v>
      </c>
    </row>
    <row r="35" spans="2:5" s="8" customFormat="1" ht="15" customHeight="1">
      <c r="B35" s="9" t="s">
        <v>137</v>
      </c>
      <c r="C35" s="10">
        <v>25</v>
      </c>
      <c r="D35" s="58" t="s">
        <v>138</v>
      </c>
      <c r="E35" s="52">
        <v>0</v>
      </c>
    </row>
    <row r="36" spans="2:5" s="8" customFormat="1" ht="15" customHeight="1">
      <c r="B36" s="9" t="s">
        <v>139</v>
      </c>
      <c r="C36" s="10">
        <v>26</v>
      </c>
      <c r="D36" s="58" t="s">
        <v>140</v>
      </c>
      <c r="E36" s="52">
        <v>0</v>
      </c>
    </row>
    <row r="37" spans="2:5" s="8" customFormat="1" ht="15" customHeight="1">
      <c r="B37" s="9" t="s">
        <v>141</v>
      </c>
      <c r="C37" s="10">
        <v>27</v>
      </c>
      <c r="D37" s="58" t="s">
        <v>142</v>
      </c>
      <c r="E37" s="52">
        <v>4086490.25</v>
      </c>
    </row>
    <row r="38" spans="2:5" s="8" customFormat="1" ht="15" customHeight="1">
      <c r="B38" s="9" t="s">
        <v>143</v>
      </c>
      <c r="C38" s="10">
        <v>28</v>
      </c>
      <c r="D38" s="58" t="s">
        <v>144</v>
      </c>
      <c r="E38" s="52">
        <v>81000</v>
      </c>
    </row>
    <row r="39" spans="2:5" s="8" customFormat="1" ht="15" customHeight="1">
      <c r="B39" s="9" t="s">
        <v>145</v>
      </c>
      <c r="C39" s="10">
        <v>29</v>
      </c>
      <c r="D39" s="58" t="s">
        <v>146</v>
      </c>
      <c r="E39" s="52">
        <v>4109856.5897618909</v>
      </c>
    </row>
    <row r="40" spans="2:5" s="8" customFormat="1" ht="15" customHeight="1" thickBot="1">
      <c r="B40" s="12" t="s">
        <v>147</v>
      </c>
      <c r="C40" s="43">
        <v>30</v>
      </c>
      <c r="D40" s="60" t="s">
        <v>148</v>
      </c>
      <c r="E40" s="53">
        <v>61044833.75959076</v>
      </c>
    </row>
    <row r="41" spans="2:5" ht="5.0999999999999996" customHeight="1">
      <c r="B41" s="17"/>
      <c r="C41" s="18"/>
      <c r="D41" s="15"/>
      <c r="E41" s="16"/>
    </row>
    <row r="42" spans="2:5" ht="15.75" thickBot="1">
      <c r="B42" s="17"/>
      <c r="C42" s="322" t="s">
        <v>149</v>
      </c>
      <c r="D42" s="322"/>
      <c r="E42" s="322"/>
    </row>
    <row r="43" spans="2:5" s="8" customFormat="1" ht="15" customHeight="1">
      <c r="B43" s="5" t="s">
        <v>150</v>
      </c>
      <c r="C43" s="6">
        <v>31</v>
      </c>
      <c r="D43" s="57" t="s">
        <v>151</v>
      </c>
      <c r="E43" s="51">
        <v>7481870</v>
      </c>
    </row>
    <row r="44" spans="2:5" s="8" customFormat="1" ht="15" customHeight="1">
      <c r="B44" s="9" t="s">
        <v>152</v>
      </c>
      <c r="C44" s="10">
        <v>32</v>
      </c>
      <c r="D44" s="58" t="s">
        <v>153</v>
      </c>
      <c r="E44" s="52">
        <v>0</v>
      </c>
    </row>
    <row r="45" spans="2:5" s="8" customFormat="1" ht="15" customHeight="1">
      <c r="B45" s="9" t="s">
        <v>154</v>
      </c>
      <c r="C45" s="10">
        <v>33</v>
      </c>
      <c r="D45" s="58" t="s">
        <v>155</v>
      </c>
      <c r="E45" s="52">
        <v>0</v>
      </c>
    </row>
    <row r="46" spans="2:5" s="8" customFormat="1" ht="15" customHeight="1">
      <c r="B46" s="9" t="s">
        <v>156</v>
      </c>
      <c r="C46" s="10">
        <v>34</v>
      </c>
      <c r="D46" s="58" t="s">
        <v>157</v>
      </c>
      <c r="E46" s="52">
        <v>5456714.2628148627</v>
      </c>
    </row>
    <row r="47" spans="2:5" s="8" customFormat="1" ht="15" customHeight="1">
      <c r="B47" s="9" t="s">
        <v>158</v>
      </c>
      <c r="C47" s="10">
        <v>35</v>
      </c>
      <c r="D47" s="58" t="s">
        <v>159</v>
      </c>
      <c r="E47" s="52">
        <v>2304855.7183335852</v>
      </c>
    </row>
    <row r="48" spans="2:5" s="8" customFormat="1" ht="15" customHeight="1">
      <c r="B48" s="9" t="s">
        <v>160</v>
      </c>
      <c r="C48" s="10">
        <v>36</v>
      </c>
      <c r="D48" s="58" t="s">
        <v>161</v>
      </c>
      <c r="E48" s="52">
        <v>0</v>
      </c>
    </row>
    <row r="49" spans="2:5" s="8" customFormat="1" ht="15" customHeight="1">
      <c r="B49" s="9" t="s">
        <v>162</v>
      </c>
      <c r="C49" s="61">
        <v>37</v>
      </c>
      <c r="D49" s="62" t="s">
        <v>163</v>
      </c>
      <c r="E49" s="52">
        <v>15243439.981148448</v>
      </c>
    </row>
    <row r="50" spans="2:5" s="8" customFormat="1" ht="15" customHeight="1" thickBot="1">
      <c r="B50" s="12" t="s">
        <v>164</v>
      </c>
      <c r="C50" s="63">
        <v>38</v>
      </c>
      <c r="D50" s="64" t="s">
        <v>165</v>
      </c>
      <c r="E50" s="54">
        <v>76288273.740739211</v>
      </c>
    </row>
    <row r="52" spans="2:5">
      <c r="E52" s="245"/>
    </row>
    <row r="53" spans="2:5">
      <c r="C53" s="323"/>
      <c r="D53" s="323"/>
      <c r="E53" s="323"/>
    </row>
    <row r="54" spans="2:5">
      <c r="C54" s="324"/>
      <c r="D54" s="324"/>
      <c r="E54" s="324"/>
    </row>
    <row r="55" spans="2:5">
      <c r="C55" s="323"/>
      <c r="D55" s="323"/>
      <c r="E55" s="323"/>
    </row>
    <row r="56" spans="2:5">
      <c r="C56" s="324"/>
      <c r="D56" s="324"/>
      <c r="E56" s="324"/>
    </row>
    <row r="57" spans="2:5" ht="15" customHeight="1">
      <c r="C57" s="323"/>
      <c r="D57" s="323"/>
      <c r="E57" s="323"/>
    </row>
    <row r="58" spans="2:5">
      <c r="C58" s="324"/>
      <c r="D58" s="324"/>
      <c r="E58" s="324"/>
    </row>
  </sheetData>
  <mergeCells count="12">
    <mergeCell ref="C58:E58"/>
    <mergeCell ref="C29:E29"/>
    <mergeCell ref="C42:E42"/>
    <mergeCell ref="C53:E53"/>
    <mergeCell ref="C54:E54"/>
    <mergeCell ref="C55:E55"/>
    <mergeCell ref="C56:E56"/>
    <mergeCell ref="B1:C1"/>
    <mergeCell ref="B2:E2"/>
    <mergeCell ref="C4:E4"/>
    <mergeCell ref="C8:E8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80" zoomScaleNormal="80" workbookViewId="0">
      <pane ySplit="6" topLeftCell="A7" activePane="bottomLeft" state="frozen"/>
      <selection activeCell="C120" sqref="C120"/>
      <selection pane="bottomLeft" activeCell="D4" sqref="D4:E4"/>
    </sheetView>
  </sheetViews>
  <sheetFormatPr defaultRowHeight="15"/>
  <cols>
    <col min="1" max="1" width="2" style="4" customWidth="1"/>
    <col min="2" max="2" width="15.7109375" style="4" customWidth="1"/>
    <col min="3" max="3" width="7.7109375" style="4" customWidth="1"/>
    <col min="4" max="4" width="80.7109375" style="4" customWidth="1"/>
    <col min="5" max="5" width="16.7109375" style="4" customWidth="1"/>
    <col min="6" max="16384" width="9.140625" style="4"/>
  </cols>
  <sheetData>
    <row r="1" spans="2:6" ht="15" customHeight="1">
      <c r="B1" s="325" t="s">
        <v>82</v>
      </c>
      <c r="C1" s="325"/>
      <c r="D1" s="49" t="str">
        <f>BS!D1</f>
        <v>სს "თიბისი დაზღვევა"</v>
      </c>
      <c r="E1" s="192" t="s">
        <v>236</v>
      </c>
    </row>
    <row r="2" spans="2:6" ht="15" customHeight="1">
      <c r="B2" s="326" t="s">
        <v>246</v>
      </c>
      <c r="C2" s="319"/>
      <c r="D2" s="319"/>
      <c r="E2" s="319"/>
      <c r="F2" s="66"/>
    </row>
    <row r="3" spans="2:6" ht="5.0999999999999996" customHeight="1"/>
    <row r="4" spans="2:6" s="19" customFormat="1" ht="15" customHeight="1">
      <c r="D4" s="320" t="s">
        <v>166</v>
      </c>
      <c r="E4" s="321"/>
    </row>
    <row r="5" spans="2:6" ht="15" customHeight="1" thickBot="1">
      <c r="E5" s="75" t="s">
        <v>84</v>
      </c>
    </row>
    <row r="6" spans="2:6" s="22" customFormat="1" ht="30" customHeight="1" thickBot="1">
      <c r="B6" s="59" t="s">
        <v>85</v>
      </c>
      <c r="C6" s="20" t="s">
        <v>86</v>
      </c>
      <c r="D6" s="21"/>
      <c r="E6" s="3" t="s">
        <v>87</v>
      </c>
    </row>
    <row r="7" spans="2:6" ht="5.0999999999999996" customHeight="1">
      <c r="C7" s="8"/>
      <c r="D7" s="8"/>
      <c r="E7" s="23"/>
    </row>
    <row r="8" spans="2:6" ht="15" customHeight="1" thickBot="1">
      <c r="C8" s="327" t="s">
        <v>167</v>
      </c>
      <c r="D8" s="327"/>
      <c r="E8" s="327"/>
    </row>
    <row r="9" spans="2:6" ht="15" customHeight="1">
      <c r="B9" s="24" t="s">
        <v>89</v>
      </c>
      <c r="C9" s="25">
        <v>1</v>
      </c>
      <c r="D9" s="26" t="s">
        <v>168</v>
      </c>
      <c r="E9" s="70">
        <v>11757676.166846951</v>
      </c>
    </row>
    <row r="10" spans="2:6" ht="15" customHeight="1">
      <c r="B10" s="27" t="s">
        <v>90</v>
      </c>
      <c r="C10" s="28">
        <v>2</v>
      </c>
      <c r="D10" s="29" t="s">
        <v>169</v>
      </c>
      <c r="E10" s="71">
        <v>5914068.0862752218</v>
      </c>
    </row>
    <row r="11" spans="2:6" ht="15" customHeight="1">
      <c r="B11" s="27" t="s">
        <v>92</v>
      </c>
      <c r="C11" s="28">
        <v>3</v>
      </c>
      <c r="D11" s="30" t="s">
        <v>170</v>
      </c>
      <c r="E11" s="71">
        <v>1142320.4499999965</v>
      </c>
    </row>
    <row r="12" spans="2:6" ht="15" customHeight="1">
      <c r="B12" s="27" t="s">
        <v>94</v>
      </c>
      <c r="C12" s="28">
        <v>4</v>
      </c>
      <c r="D12" s="31" t="s">
        <v>171</v>
      </c>
      <c r="E12" s="71">
        <v>89215.089999997057</v>
      </c>
    </row>
    <row r="13" spans="2:6" s="8" customFormat="1" ht="15" customHeight="1">
      <c r="B13" s="27" t="s">
        <v>96</v>
      </c>
      <c r="C13" s="10">
        <v>5</v>
      </c>
      <c r="D13" s="11" t="s">
        <v>172</v>
      </c>
      <c r="E13" s="52">
        <f>E9-E10-E11+E12</f>
        <v>4790502.7205717303</v>
      </c>
    </row>
    <row r="14" spans="2:6" ht="15" customHeight="1">
      <c r="B14" s="27" t="s">
        <v>98</v>
      </c>
      <c r="C14" s="28">
        <v>6</v>
      </c>
      <c r="D14" s="29" t="s">
        <v>173</v>
      </c>
      <c r="E14" s="71">
        <v>4530799.0879779421</v>
      </c>
    </row>
    <row r="15" spans="2:6" ht="15" customHeight="1">
      <c r="B15" s="27" t="s">
        <v>100</v>
      </c>
      <c r="C15" s="28">
        <v>7</v>
      </c>
      <c r="D15" s="29" t="s">
        <v>174</v>
      </c>
      <c r="E15" s="71">
        <v>2981894.9824999999</v>
      </c>
    </row>
    <row r="16" spans="2:6" ht="15" customHeight="1">
      <c r="B16" s="27" t="s">
        <v>102</v>
      </c>
      <c r="C16" s="28">
        <v>8</v>
      </c>
      <c r="D16" s="30" t="s">
        <v>175</v>
      </c>
      <c r="E16" s="71">
        <v>-27947392.449999999</v>
      </c>
    </row>
    <row r="17" spans="2:7" ht="15" customHeight="1">
      <c r="B17" s="27" t="s">
        <v>104</v>
      </c>
      <c r="C17" s="28">
        <v>9</v>
      </c>
      <c r="D17" s="30" t="s">
        <v>176</v>
      </c>
      <c r="E17" s="71">
        <v>-28293880.340000004</v>
      </c>
    </row>
    <row r="18" spans="2:7" ht="15" customHeight="1">
      <c r="B18" s="27" t="s">
        <v>106</v>
      </c>
      <c r="C18" s="28">
        <v>10</v>
      </c>
      <c r="D18" s="30" t="s">
        <v>177</v>
      </c>
      <c r="E18" s="71">
        <v>38232.09999999986</v>
      </c>
    </row>
    <row r="19" spans="2:7" s="8" customFormat="1" ht="15" customHeight="1">
      <c r="B19" s="27" t="s">
        <v>108</v>
      </c>
      <c r="C19" s="10">
        <v>11</v>
      </c>
      <c r="D19" s="11" t="s">
        <v>178</v>
      </c>
      <c r="E19" s="52">
        <f>E14-E15+E16-E17-E18</f>
        <v>1857159.8954779448</v>
      </c>
    </row>
    <row r="20" spans="2:7" s="8" customFormat="1" ht="15" customHeight="1">
      <c r="B20" s="27" t="s">
        <v>110</v>
      </c>
      <c r="C20" s="10">
        <v>12</v>
      </c>
      <c r="D20" s="11" t="s">
        <v>179</v>
      </c>
      <c r="E20" s="52">
        <v>0</v>
      </c>
    </row>
    <row r="21" spans="2:7" s="8" customFormat="1" ht="15" customHeight="1">
      <c r="B21" s="27" t="s">
        <v>112</v>
      </c>
      <c r="C21" s="10">
        <v>13</v>
      </c>
      <c r="D21" s="11" t="s">
        <v>180</v>
      </c>
      <c r="E21" s="52">
        <v>785201.60000000114</v>
      </c>
    </row>
    <row r="22" spans="2:7" s="8" customFormat="1" ht="15" customHeight="1" thickBot="1">
      <c r="B22" s="32" t="s">
        <v>114</v>
      </c>
      <c r="C22" s="33">
        <v>14</v>
      </c>
      <c r="D22" s="34" t="s">
        <v>181</v>
      </c>
      <c r="E22" s="53">
        <f>E13-E19-E20+E21</f>
        <v>3718544.4250937863</v>
      </c>
    </row>
    <row r="23" spans="2:7" ht="5.0999999999999996" customHeight="1">
      <c r="C23" s="14"/>
      <c r="D23" s="35"/>
      <c r="E23" s="16"/>
    </row>
    <row r="24" spans="2:7" ht="15" customHeight="1" thickBot="1">
      <c r="C24" s="327" t="s">
        <v>182</v>
      </c>
      <c r="D24" s="327"/>
      <c r="E24" s="327"/>
    </row>
    <row r="25" spans="2:7" ht="15" customHeight="1">
      <c r="B25" s="24" t="s">
        <v>116</v>
      </c>
      <c r="C25" s="25">
        <v>15</v>
      </c>
      <c r="D25" s="26" t="s">
        <v>168</v>
      </c>
      <c r="E25" s="70">
        <v>5684102.4930811161</v>
      </c>
    </row>
    <row r="26" spans="2:7" ht="15" customHeight="1">
      <c r="B26" s="27" t="s">
        <v>118</v>
      </c>
      <c r="C26" s="28">
        <v>16</v>
      </c>
      <c r="D26" s="29" t="s">
        <v>169</v>
      </c>
      <c r="E26" s="71">
        <v>1479888.3043413165</v>
      </c>
      <c r="G26" s="36"/>
    </row>
    <row r="27" spans="2:7" ht="15" customHeight="1">
      <c r="B27" s="27" t="s">
        <v>120</v>
      </c>
      <c r="C27" s="28">
        <v>17</v>
      </c>
      <c r="D27" s="30" t="s">
        <v>170</v>
      </c>
      <c r="E27" s="71">
        <v>517420.06</v>
      </c>
      <c r="G27" s="36"/>
    </row>
    <row r="28" spans="2:7" ht="15" customHeight="1">
      <c r="B28" s="27" t="s">
        <v>122</v>
      </c>
      <c r="C28" s="28">
        <v>18</v>
      </c>
      <c r="D28" s="30" t="s">
        <v>171</v>
      </c>
      <c r="E28" s="71">
        <v>405731.08</v>
      </c>
    </row>
    <row r="29" spans="2:7" s="8" customFormat="1" ht="15" customHeight="1">
      <c r="B29" s="27" t="s">
        <v>124</v>
      </c>
      <c r="C29" s="10">
        <v>19</v>
      </c>
      <c r="D29" s="11" t="s">
        <v>183</v>
      </c>
      <c r="E29" s="52">
        <f>E25-E26-E27+E28</f>
        <v>4092525.2087397999</v>
      </c>
    </row>
    <row r="30" spans="2:7" ht="15" customHeight="1">
      <c r="B30" s="27" t="s">
        <v>127</v>
      </c>
      <c r="C30" s="28">
        <v>20</v>
      </c>
      <c r="D30" s="29" t="s">
        <v>173</v>
      </c>
      <c r="E30" s="71">
        <v>1825264.02</v>
      </c>
      <c r="G30" s="36"/>
    </row>
    <row r="31" spans="2:7" ht="15" customHeight="1">
      <c r="B31" s="27" t="s">
        <v>129</v>
      </c>
      <c r="C31" s="28">
        <v>21</v>
      </c>
      <c r="D31" s="29" t="s">
        <v>184</v>
      </c>
      <c r="E31" s="71">
        <v>1373448.0150000001</v>
      </c>
    </row>
    <row r="32" spans="2:7" ht="15" customHeight="1">
      <c r="B32" s="27" t="s">
        <v>131</v>
      </c>
      <c r="C32" s="28">
        <v>22</v>
      </c>
      <c r="D32" s="30" t="s">
        <v>175</v>
      </c>
      <c r="E32" s="71">
        <v>-375542.64</v>
      </c>
    </row>
    <row r="33" spans="2:5" ht="15" customHeight="1">
      <c r="B33" s="27" t="s">
        <v>133</v>
      </c>
      <c r="C33" s="28">
        <v>23</v>
      </c>
      <c r="D33" s="30" t="s">
        <v>176</v>
      </c>
      <c r="E33" s="71">
        <v>-286156.9800000001</v>
      </c>
    </row>
    <row r="34" spans="2:5" ht="15" customHeight="1">
      <c r="B34" s="27" t="s">
        <v>135</v>
      </c>
      <c r="C34" s="28">
        <v>24</v>
      </c>
      <c r="D34" s="30" t="s">
        <v>185</v>
      </c>
      <c r="E34" s="71">
        <v>0</v>
      </c>
    </row>
    <row r="35" spans="2:5" s="8" customFormat="1" ht="15" customHeight="1">
      <c r="B35" s="27" t="s">
        <v>137</v>
      </c>
      <c r="C35" s="10">
        <v>25</v>
      </c>
      <c r="D35" s="11" t="s">
        <v>186</v>
      </c>
      <c r="E35" s="52">
        <f>E30-E31+E32-E33-E34</f>
        <v>362430.34499999997</v>
      </c>
    </row>
    <row r="36" spans="2:5" ht="15" customHeight="1">
      <c r="B36" s="27" t="s">
        <v>139</v>
      </c>
      <c r="C36" s="28">
        <v>26</v>
      </c>
      <c r="D36" s="29" t="s">
        <v>187</v>
      </c>
      <c r="E36" s="71">
        <v>0</v>
      </c>
    </row>
    <row r="37" spans="2:5" ht="15" customHeight="1">
      <c r="B37" s="27" t="s">
        <v>141</v>
      </c>
      <c r="C37" s="28">
        <v>27</v>
      </c>
      <c r="D37" s="30" t="s">
        <v>188</v>
      </c>
      <c r="E37" s="71">
        <v>0</v>
      </c>
    </row>
    <row r="38" spans="2:5" s="8" customFormat="1" ht="15" customHeight="1">
      <c r="B38" s="27" t="s">
        <v>143</v>
      </c>
      <c r="C38" s="10">
        <v>28</v>
      </c>
      <c r="D38" s="11" t="s">
        <v>189</v>
      </c>
      <c r="E38" s="52">
        <v>0</v>
      </c>
    </row>
    <row r="39" spans="2:5" s="8" customFormat="1" ht="15" customHeight="1">
      <c r="B39" s="27" t="s">
        <v>145</v>
      </c>
      <c r="C39" s="10">
        <v>29</v>
      </c>
      <c r="D39" s="11" t="s">
        <v>190</v>
      </c>
      <c r="E39" s="71">
        <v>0</v>
      </c>
    </row>
    <row r="40" spans="2:5" s="8" customFormat="1" ht="15" customHeight="1">
      <c r="B40" s="27" t="s">
        <v>147</v>
      </c>
      <c r="C40" s="10">
        <v>30</v>
      </c>
      <c r="D40" s="11" t="s">
        <v>180</v>
      </c>
      <c r="E40" s="52">
        <v>-2030454</v>
      </c>
    </row>
    <row r="41" spans="2:5" s="8" customFormat="1" ht="15" customHeight="1" thickBot="1">
      <c r="B41" s="32" t="s">
        <v>150</v>
      </c>
      <c r="C41" s="33">
        <v>31</v>
      </c>
      <c r="D41" s="34" t="s">
        <v>191</v>
      </c>
      <c r="E41" s="53">
        <f>E29-E35+E38-E39+E40</f>
        <v>1699640.8637397997</v>
      </c>
    </row>
    <row r="42" spans="2:5" s="8" customFormat="1" ht="5.0999999999999996" customHeight="1" thickBot="1">
      <c r="C42" s="14"/>
      <c r="D42" s="37"/>
      <c r="E42" s="72"/>
    </row>
    <row r="43" spans="2:5" s="8" customFormat="1" ht="15" customHeight="1" thickBot="1">
      <c r="B43" s="39" t="s">
        <v>152</v>
      </c>
      <c r="C43" s="40">
        <v>32</v>
      </c>
      <c r="D43" s="41" t="s">
        <v>192</v>
      </c>
      <c r="E43" s="73">
        <f>E22+E41</f>
        <v>5418185.2888335865</v>
      </c>
    </row>
    <row r="44" spans="2:5" ht="5.0999999999999996" customHeight="1">
      <c r="C44" s="14"/>
      <c r="D44" s="37"/>
      <c r="E44" s="16"/>
    </row>
    <row r="45" spans="2:5" ht="15" customHeight="1" thickBot="1">
      <c r="C45" s="14"/>
      <c r="D45" s="327" t="s">
        <v>193</v>
      </c>
      <c r="E45" s="327"/>
    </row>
    <row r="46" spans="2:5" ht="15" customHeight="1">
      <c r="B46" s="24" t="s">
        <v>154</v>
      </c>
      <c r="C46" s="25">
        <v>33</v>
      </c>
      <c r="D46" s="42" t="s">
        <v>194</v>
      </c>
      <c r="E46" s="70">
        <v>0</v>
      </c>
    </row>
    <row r="47" spans="2:5" ht="15" customHeight="1">
      <c r="B47" s="27" t="s">
        <v>156</v>
      </c>
      <c r="C47" s="28">
        <v>34</v>
      </c>
      <c r="D47" s="29" t="s">
        <v>195</v>
      </c>
      <c r="E47" s="71">
        <v>0</v>
      </c>
    </row>
    <row r="48" spans="2:5" ht="15" customHeight="1">
      <c r="B48" s="27" t="s">
        <v>158</v>
      </c>
      <c r="C48" s="28">
        <v>35</v>
      </c>
      <c r="D48" s="29" t="s">
        <v>196</v>
      </c>
      <c r="E48" s="71">
        <v>0</v>
      </c>
    </row>
    <row r="49" spans="2:5" s="8" customFormat="1" ht="15" customHeight="1" thickBot="1">
      <c r="B49" s="32" t="s">
        <v>160</v>
      </c>
      <c r="C49" s="33">
        <v>36</v>
      </c>
      <c r="D49" s="34" t="s">
        <v>197</v>
      </c>
      <c r="E49" s="53">
        <f>E46-E47-E48</f>
        <v>0</v>
      </c>
    </row>
    <row r="50" spans="2:5" ht="5.0999999999999996" customHeight="1">
      <c r="C50" s="14"/>
      <c r="D50" s="35"/>
      <c r="E50" s="16"/>
    </row>
    <row r="51" spans="2:5" ht="15" customHeight="1" thickBot="1">
      <c r="C51" s="327" t="s">
        <v>198</v>
      </c>
      <c r="D51" s="327"/>
      <c r="E51" s="327"/>
    </row>
    <row r="52" spans="2:5" ht="15" customHeight="1">
      <c r="B52" s="24" t="s">
        <v>162</v>
      </c>
      <c r="C52" s="25">
        <v>37</v>
      </c>
      <c r="D52" s="26" t="s">
        <v>199</v>
      </c>
      <c r="E52" s="70">
        <v>581848.36</v>
      </c>
    </row>
    <row r="53" spans="2:5" ht="15" customHeight="1">
      <c r="B53" s="27" t="s">
        <v>164</v>
      </c>
      <c r="C53" s="28">
        <v>38</v>
      </c>
      <c r="D53" s="30" t="s">
        <v>200</v>
      </c>
      <c r="E53" s="71">
        <v>0</v>
      </c>
    </row>
    <row r="54" spans="2:5" ht="15" customHeight="1">
      <c r="B54" s="27" t="s">
        <v>201</v>
      </c>
      <c r="C54" s="28">
        <v>39</v>
      </c>
      <c r="D54" s="30" t="s">
        <v>202</v>
      </c>
      <c r="E54" s="71">
        <v>8688.3599999999988</v>
      </c>
    </row>
    <row r="55" spans="2:5" ht="15" customHeight="1">
      <c r="B55" s="27" t="s">
        <v>203</v>
      </c>
      <c r="C55" s="28">
        <v>40</v>
      </c>
      <c r="D55" s="30" t="s">
        <v>204</v>
      </c>
      <c r="E55" s="71">
        <v>0</v>
      </c>
    </row>
    <row r="56" spans="2:5" ht="15" customHeight="1">
      <c r="B56" s="27" t="s">
        <v>205</v>
      </c>
      <c r="C56" s="28">
        <v>41</v>
      </c>
      <c r="D56" s="30" t="s">
        <v>107</v>
      </c>
      <c r="E56" s="71">
        <v>0</v>
      </c>
    </row>
    <row r="57" spans="2:5" ht="15" customHeight="1">
      <c r="B57" s="27" t="s">
        <v>206</v>
      </c>
      <c r="C57" s="28">
        <v>42</v>
      </c>
      <c r="D57" s="30" t="s">
        <v>109</v>
      </c>
      <c r="E57" s="71">
        <v>-460632.42999999993</v>
      </c>
    </row>
    <row r="58" spans="2:5" ht="15" customHeight="1">
      <c r="B58" s="27" t="s">
        <v>207</v>
      </c>
      <c r="C58" s="28">
        <v>43</v>
      </c>
      <c r="D58" s="30" t="s">
        <v>117</v>
      </c>
      <c r="E58" s="71">
        <v>0</v>
      </c>
    </row>
    <row r="59" spans="2:5" ht="15" customHeight="1">
      <c r="B59" s="27" t="s">
        <v>208</v>
      </c>
      <c r="C59" s="28">
        <v>44</v>
      </c>
      <c r="D59" s="30" t="s">
        <v>209</v>
      </c>
      <c r="E59" s="71">
        <v>0</v>
      </c>
    </row>
    <row r="60" spans="2:5" ht="15" customHeight="1">
      <c r="B60" s="27" t="s">
        <v>210</v>
      </c>
      <c r="C60" s="28">
        <v>45</v>
      </c>
      <c r="D60" s="30" t="s">
        <v>211</v>
      </c>
      <c r="E60" s="71">
        <v>0</v>
      </c>
    </row>
    <row r="61" spans="2:5" s="35" customFormat="1" ht="15" customHeight="1" thickBot="1">
      <c r="B61" s="32" t="s">
        <v>212</v>
      </c>
      <c r="C61" s="43">
        <v>46</v>
      </c>
      <c r="D61" s="44" t="s">
        <v>213</v>
      </c>
      <c r="E61" s="53">
        <f>SUM(E52:E60)</f>
        <v>129904.29000000004</v>
      </c>
    </row>
    <row r="62" spans="2:5" s="35" customFormat="1" ht="5.0999999999999996" customHeight="1">
      <c r="C62" s="14"/>
      <c r="E62" s="38"/>
    </row>
    <row r="63" spans="2:5" s="35" customFormat="1" ht="15" customHeight="1" thickBot="1">
      <c r="C63" s="329" t="s">
        <v>214</v>
      </c>
      <c r="D63" s="329"/>
      <c r="E63" s="329"/>
    </row>
    <row r="64" spans="2:5" ht="15" customHeight="1">
      <c r="B64" s="24" t="s">
        <v>215</v>
      </c>
      <c r="C64" s="25">
        <v>47</v>
      </c>
      <c r="D64" s="26" t="s">
        <v>216</v>
      </c>
      <c r="E64" s="70">
        <v>1228671.4299999997</v>
      </c>
    </row>
    <row r="65" spans="2:5" ht="15" customHeight="1">
      <c r="B65" s="27" t="s">
        <v>217</v>
      </c>
      <c r="C65" s="28">
        <v>48</v>
      </c>
      <c r="D65" s="30" t="s">
        <v>218</v>
      </c>
      <c r="E65" s="71">
        <v>1373649.65</v>
      </c>
    </row>
    <row r="66" spans="2:5" ht="15" customHeight="1">
      <c r="B66" s="27" t="s">
        <v>219</v>
      </c>
      <c r="C66" s="28">
        <v>49</v>
      </c>
      <c r="D66" s="30" t="s">
        <v>220</v>
      </c>
      <c r="E66" s="71">
        <v>26948.510000000009</v>
      </c>
    </row>
    <row r="67" spans="2:5" ht="15" customHeight="1">
      <c r="B67" s="27" t="s">
        <v>221</v>
      </c>
      <c r="C67" s="28">
        <v>50</v>
      </c>
      <c r="D67" s="30" t="s">
        <v>222</v>
      </c>
      <c r="E67" s="71">
        <v>343778.89999999979</v>
      </c>
    </row>
    <row r="68" spans="2:5" ht="15" customHeight="1">
      <c r="B68" s="27" t="s">
        <v>223</v>
      </c>
      <c r="C68" s="28">
        <v>51</v>
      </c>
      <c r="D68" s="30" t="s">
        <v>224</v>
      </c>
      <c r="E68" s="71">
        <v>0</v>
      </c>
    </row>
    <row r="69" spans="2:5" ht="15" customHeight="1">
      <c r="B69" s="27" t="s">
        <v>225</v>
      </c>
      <c r="C69" s="28">
        <v>52</v>
      </c>
      <c r="D69" s="30" t="s">
        <v>226</v>
      </c>
      <c r="E69" s="71">
        <v>0</v>
      </c>
    </row>
    <row r="70" spans="2:5" ht="15" customHeight="1" thickBot="1">
      <c r="B70" s="45" t="s">
        <v>227</v>
      </c>
      <c r="C70" s="46">
        <v>53</v>
      </c>
      <c r="D70" s="47" t="s">
        <v>228</v>
      </c>
      <c r="E70" s="74">
        <v>136553.86000000034</v>
      </c>
    </row>
    <row r="71" spans="2:5" ht="5.0999999999999996" customHeight="1" thickBot="1">
      <c r="C71" s="18"/>
      <c r="D71" s="36"/>
      <c r="E71" s="48"/>
    </row>
    <row r="72" spans="2:5" s="8" customFormat="1" ht="15" customHeight="1">
      <c r="B72" s="24" t="s">
        <v>229</v>
      </c>
      <c r="C72" s="6">
        <v>54</v>
      </c>
      <c r="D72" s="7" t="s">
        <v>230</v>
      </c>
      <c r="E72" s="51">
        <f>E43+E49+E61-E64-E65-E66-E67-E68-E69+E70</f>
        <v>2711594.9488335871</v>
      </c>
    </row>
    <row r="73" spans="2:5" s="8" customFormat="1" ht="15" customHeight="1">
      <c r="B73" s="27" t="s">
        <v>231</v>
      </c>
      <c r="C73" s="10">
        <v>55</v>
      </c>
      <c r="D73" s="11" t="s">
        <v>232</v>
      </c>
      <c r="E73" s="52">
        <v>406739.23050000181</v>
      </c>
    </row>
    <row r="74" spans="2:5" s="8" customFormat="1" ht="15" customHeight="1" thickBot="1">
      <c r="B74" s="32" t="s">
        <v>233</v>
      </c>
      <c r="C74" s="33">
        <v>56</v>
      </c>
      <c r="D74" s="34" t="s">
        <v>234</v>
      </c>
      <c r="E74" s="53">
        <f>E72-E73</f>
        <v>2304855.7183335852</v>
      </c>
    </row>
    <row r="75" spans="2:5">
      <c r="D75" s="35"/>
    </row>
    <row r="76" spans="2:5">
      <c r="C76" s="328"/>
      <c r="D76" s="328"/>
      <c r="E76" s="328"/>
    </row>
    <row r="77" spans="2:5">
      <c r="C77" s="324"/>
      <c r="D77" s="324"/>
      <c r="E77" s="324"/>
    </row>
    <row r="78" spans="2:5">
      <c r="C78" s="328"/>
      <c r="D78" s="328"/>
      <c r="E78" s="328"/>
    </row>
    <row r="79" spans="2:5">
      <c r="C79" s="324"/>
      <c r="D79" s="324"/>
      <c r="E79" s="324"/>
    </row>
    <row r="80" spans="2:5">
      <c r="C80" s="328"/>
      <c r="D80" s="328"/>
      <c r="E80" s="328"/>
    </row>
    <row r="81" spans="3:5">
      <c r="C81" s="324"/>
      <c r="D81" s="324"/>
      <c r="E81" s="324"/>
    </row>
  </sheetData>
  <mergeCells count="14"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P50"/>
  <sheetViews>
    <sheetView showGridLines="0" zoomScale="80" zoomScaleNormal="80" zoomScaleSheetLayoutView="50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B8" sqref="B8:B10"/>
    </sheetView>
  </sheetViews>
  <sheetFormatPr defaultRowHeight="12.75" outlineLevelRow="1" outlineLevelCol="1"/>
  <cols>
    <col min="1" max="1" width="5.85546875" style="145" customWidth="1"/>
    <col min="2" max="2" width="73" style="145" customWidth="1"/>
    <col min="3" max="3" width="10" style="145" customWidth="1"/>
    <col min="4" max="4" width="14.7109375" style="145" customWidth="1"/>
    <col min="5" max="5" width="8.7109375" style="145" customWidth="1"/>
    <col min="6" max="10" width="14.7109375" style="145" customWidth="1"/>
    <col min="11" max="16" width="14.7109375" style="145" customWidth="1" outlineLevel="1"/>
    <col min="17" max="17" width="14.7109375" style="145" customWidth="1"/>
    <col min="18" max="27" width="12.7109375" style="145" customWidth="1" outlineLevel="1"/>
    <col min="28" max="28" width="3" style="145" customWidth="1"/>
    <col min="29" max="36" width="10.7109375" style="145" hidden="1" customWidth="1" outlineLevel="1"/>
    <col min="37" max="38" width="12.7109375" style="145" hidden="1" customWidth="1" outlineLevel="1"/>
    <col min="39" max="39" width="2.7109375" style="145" customWidth="1" collapsed="1"/>
    <col min="40" max="41" width="9.140625" style="145"/>
    <col min="42" max="42" width="10.5703125" style="145" bestFit="1" customWidth="1"/>
    <col min="43" max="16384" width="9.140625" style="145"/>
  </cols>
  <sheetData>
    <row r="1" spans="1:42" ht="15" customHeight="1" outlineLevel="1">
      <c r="A1" s="143" t="s">
        <v>240</v>
      </c>
      <c r="B1" s="144"/>
    </row>
    <row r="2" spans="1:42" ht="15" customHeight="1" outlineLevel="1">
      <c r="A2" s="146" t="s">
        <v>239</v>
      </c>
    </row>
    <row r="3" spans="1:42" ht="15" customHeight="1" outlineLevel="1">
      <c r="A3" s="146" t="s">
        <v>243</v>
      </c>
    </row>
    <row r="4" spans="1:42" ht="15" customHeight="1" outlineLevel="1">
      <c r="A4" s="147" t="s">
        <v>247</v>
      </c>
    </row>
    <row r="5" spans="1:42" ht="5.0999999999999996" customHeight="1" outlineLevel="1"/>
    <row r="6" spans="1:42" ht="15" customHeight="1" outlineLevel="1">
      <c r="C6" s="336" t="s">
        <v>80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C6" s="346" t="s">
        <v>81</v>
      </c>
      <c r="AD6" s="346"/>
      <c r="AE6" s="346"/>
      <c r="AF6" s="346"/>
      <c r="AG6" s="346"/>
      <c r="AH6" s="346"/>
      <c r="AI6" s="346"/>
      <c r="AJ6" s="346"/>
      <c r="AK6" s="346"/>
      <c r="AL6" s="346"/>
    </row>
    <row r="7" spans="1:42" ht="15" customHeight="1" outlineLevel="1" thickBot="1">
      <c r="C7" s="337"/>
      <c r="D7" s="337"/>
      <c r="E7" s="337"/>
      <c r="F7" s="337"/>
      <c r="G7" s="337"/>
      <c r="H7" s="336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C7" s="347"/>
      <c r="AD7" s="347"/>
      <c r="AE7" s="347"/>
      <c r="AF7" s="347"/>
      <c r="AG7" s="347"/>
      <c r="AH7" s="347"/>
      <c r="AI7" s="347"/>
      <c r="AJ7" s="347"/>
      <c r="AK7" s="347"/>
      <c r="AL7" s="347"/>
    </row>
    <row r="8" spans="1:42" ht="37.5" customHeight="1">
      <c r="A8" s="364" t="s">
        <v>23</v>
      </c>
      <c r="B8" s="367" t="s">
        <v>68</v>
      </c>
      <c r="C8" s="372" t="s">
        <v>22</v>
      </c>
      <c r="D8" s="373"/>
      <c r="E8" s="373"/>
      <c r="F8" s="373"/>
      <c r="G8" s="374"/>
      <c r="H8" s="349" t="s">
        <v>237</v>
      </c>
      <c r="I8" s="352" t="s">
        <v>69</v>
      </c>
      <c r="J8" s="338"/>
      <c r="K8" s="338" t="s">
        <v>70</v>
      </c>
      <c r="L8" s="338"/>
      <c r="M8" s="338"/>
      <c r="N8" s="338"/>
      <c r="O8" s="338"/>
      <c r="P8" s="338" t="s">
        <v>71</v>
      </c>
      <c r="Q8" s="361"/>
      <c r="R8" s="339" t="s">
        <v>72</v>
      </c>
      <c r="S8" s="338"/>
      <c r="T8" s="338"/>
      <c r="U8" s="338"/>
      <c r="V8" s="338"/>
      <c r="W8" s="338"/>
      <c r="X8" s="338"/>
      <c r="Y8" s="338"/>
      <c r="Z8" s="338" t="s">
        <v>75</v>
      </c>
      <c r="AA8" s="348"/>
      <c r="AB8" s="314"/>
      <c r="AC8" s="339" t="s">
        <v>69</v>
      </c>
      <c r="AD8" s="338"/>
      <c r="AE8" s="338" t="s">
        <v>70</v>
      </c>
      <c r="AF8" s="338"/>
      <c r="AG8" s="338" t="s">
        <v>76</v>
      </c>
      <c r="AH8" s="338"/>
      <c r="AI8" s="338" t="s">
        <v>77</v>
      </c>
      <c r="AJ8" s="338"/>
      <c r="AK8" s="338" t="s">
        <v>75</v>
      </c>
      <c r="AL8" s="348"/>
      <c r="AN8" s="333" t="s">
        <v>22</v>
      </c>
      <c r="AO8" s="334"/>
      <c r="AP8" s="335"/>
    </row>
    <row r="9" spans="1:42" ht="45.75" customHeight="1">
      <c r="A9" s="365"/>
      <c r="B9" s="368"/>
      <c r="C9" s="370" t="s">
        <v>15</v>
      </c>
      <c r="D9" s="371"/>
      <c r="E9" s="371"/>
      <c r="F9" s="371"/>
      <c r="G9" s="278" t="s">
        <v>16</v>
      </c>
      <c r="H9" s="350"/>
      <c r="I9" s="353" t="s">
        <v>0</v>
      </c>
      <c r="J9" s="355" t="s">
        <v>1</v>
      </c>
      <c r="K9" s="357" t="s">
        <v>0</v>
      </c>
      <c r="L9" s="357"/>
      <c r="M9" s="357"/>
      <c r="N9" s="357"/>
      <c r="O9" s="107" t="s">
        <v>1</v>
      </c>
      <c r="P9" s="342" t="s">
        <v>78</v>
      </c>
      <c r="Q9" s="359" t="s">
        <v>79</v>
      </c>
      <c r="R9" s="358" t="s">
        <v>73</v>
      </c>
      <c r="S9" s="357"/>
      <c r="T9" s="357"/>
      <c r="U9" s="357"/>
      <c r="V9" s="357" t="s">
        <v>74</v>
      </c>
      <c r="W9" s="357"/>
      <c r="X9" s="357"/>
      <c r="Y9" s="357"/>
      <c r="Z9" s="342" t="s">
        <v>17</v>
      </c>
      <c r="AA9" s="344" t="s">
        <v>18</v>
      </c>
      <c r="AB9" s="314"/>
      <c r="AC9" s="340" t="s">
        <v>0</v>
      </c>
      <c r="AD9" s="342" t="s">
        <v>1</v>
      </c>
      <c r="AE9" s="342" t="s">
        <v>0</v>
      </c>
      <c r="AF9" s="342" t="s">
        <v>1</v>
      </c>
      <c r="AG9" s="342" t="s">
        <v>78</v>
      </c>
      <c r="AH9" s="342" t="s">
        <v>79</v>
      </c>
      <c r="AI9" s="342" t="s">
        <v>73</v>
      </c>
      <c r="AJ9" s="342" t="s">
        <v>74</v>
      </c>
      <c r="AK9" s="342" t="s">
        <v>17</v>
      </c>
      <c r="AL9" s="344" t="s">
        <v>18</v>
      </c>
      <c r="AN9" s="330" t="s">
        <v>16</v>
      </c>
      <c r="AO9" s="331"/>
      <c r="AP9" s="332"/>
    </row>
    <row r="10" spans="1:42" ht="102.75" customHeight="1" thickBot="1">
      <c r="A10" s="366"/>
      <c r="B10" s="369"/>
      <c r="C10" s="193" t="s">
        <v>19</v>
      </c>
      <c r="D10" s="108" t="s">
        <v>20</v>
      </c>
      <c r="E10" s="108" t="s">
        <v>21</v>
      </c>
      <c r="F10" s="109" t="s">
        <v>10</v>
      </c>
      <c r="G10" s="279" t="s">
        <v>10</v>
      </c>
      <c r="H10" s="351"/>
      <c r="I10" s="354"/>
      <c r="J10" s="356"/>
      <c r="K10" s="94" t="s">
        <v>19</v>
      </c>
      <c r="L10" s="94" t="s">
        <v>20</v>
      </c>
      <c r="M10" s="94" t="s">
        <v>21</v>
      </c>
      <c r="N10" s="50" t="s">
        <v>10</v>
      </c>
      <c r="O10" s="50" t="s">
        <v>10</v>
      </c>
      <c r="P10" s="343"/>
      <c r="Q10" s="360"/>
      <c r="R10" s="276" t="s">
        <v>19</v>
      </c>
      <c r="S10" s="94" t="s">
        <v>20</v>
      </c>
      <c r="T10" s="94" t="s">
        <v>21</v>
      </c>
      <c r="U10" s="50" t="s">
        <v>10</v>
      </c>
      <c r="V10" s="94" t="s">
        <v>19</v>
      </c>
      <c r="W10" s="94" t="s">
        <v>20</v>
      </c>
      <c r="X10" s="94" t="s">
        <v>21</v>
      </c>
      <c r="Y10" s="50" t="s">
        <v>10</v>
      </c>
      <c r="Z10" s="343"/>
      <c r="AA10" s="345"/>
      <c r="AB10" s="314"/>
      <c r="AC10" s="341"/>
      <c r="AD10" s="343"/>
      <c r="AE10" s="343"/>
      <c r="AF10" s="343"/>
      <c r="AG10" s="343"/>
      <c r="AH10" s="343"/>
      <c r="AI10" s="343"/>
      <c r="AJ10" s="343"/>
      <c r="AK10" s="343"/>
      <c r="AL10" s="345"/>
      <c r="AN10" s="250" t="s">
        <v>19</v>
      </c>
      <c r="AO10" s="246" t="s">
        <v>21</v>
      </c>
      <c r="AP10" s="251" t="s">
        <v>20</v>
      </c>
    </row>
    <row r="11" spans="1:42" s="146" customFormat="1" ht="20.100000000000001" customHeight="1" outlineLevel="1" thickBot="1">
      <c r="A11" s="239" t="s">
        <v>24</v>
      </c>
      <c r="B11" s="225" t="s">
        <v>25</v>
      </c>
      <c r="C11" s="149">
        <f t="shared" ref="C11:AL11" si="0">SUM(C12:C15)</f>
        <v>32</v>
      </c>
      <c r="D11" s="95">
        <f t="shared" si="0"/>
        <v>133</v>
      </c>
      <c r="E11" s="95">
        <f t="shared" si="0"/>
        <v>0</v>
      </c>
      <c r="F11" s="95">
        <f t="shared" si="0"/>
        <v>165</v>
      </c>
      <c r="G11" s="259">
        <f t="shared" ref="G11" si="1">SUM(G12:G15)</f>
        <v>201</v>
      </c>
      <c r="H11" s="297"/>
      <c r="I11" s="281">
        <f t="shared" ref="I11:J11" si="2">SUM(I12:I15)</f>
        <v>5685993.0990936793</v>
      </c>
      <c r="J11" s="95">
        <f t="shared" si="2"/>
        <v>1524332.8885543596</v>
      </c>
      <c r="K11" s="95">
        <f t="shared" ref="K11:M11" si="3">SUM(K12:K15)</f>
        <v>5652697.718701696</v>
      </c>
      <c r="L11" s="95">
        <f t="shared" si="3"/>
        <v>31404.774379420029</v>
      </c>
      <c r="M11" s="95">
        <f t="shared" si="3"/>
        <v>0</v>
      </c>
      <c r="N11" s="120">
        <f>SUM(N12:N15)</f>
        <v>5684102.4930811161</v>
      </c>
      <c r="O11" s="95">
        <f t="shared" ref="O11:P11" si="4">SUM(O12:O15)</f>
        <v>1479888.3043413165</v>
      </c>
      <c r="P11" s="95">
        <f t="shared" si="4"/>
        <v>5166682.4758806163</v>
      </c>
      <c r="Q11" s="259">
        <f t="shared" ref="Q11" si="5">SUM(Q12:Q15)</f>
        <v>4092525.2769591301</v>
      </c>
      <c r="R11" s="149">
        <f t="shared" si="0"/>
        <v>1825264.02</v>
      </c>
      <c r="S11" s="95">
        <f t="shared" si="0"/>
        <v>0</v>
      </c>
      <c r="T11" s="95">
        <f t="shared" si="0"/>
        <v>0</v>
      </c>
      <c r="U11" s="120">
        <f t="shared" si="0"/>
        <v>1825264.02</v>
      </c>
      <c r="V11" s="95">
        <f t="shared" ref="V11:Y11" si="6">SUM(V12:V15)</f>
        <v>451816.00499999989</v>
      </c>
      <c r="W11" s="95">
        <f t="shared" si="6"/>
        <v>0</v>
      </c>
      <c r="X11" s="95">
        <f t="shared" si="6"/>
        <v>0</v>
      </c>
      <c r="Y11" s="120">
        <f t="shared" si="6"/>
        <v>451816.00499999989</v>
      </c>
      <c r="Z11" s="95">
        <f t="shared" ref="Z11:AA11" si="7">SUM(Z12:Z15)</f>
        <v>1449721.378123</v>
      </c>
      <c r="AA11" s="148">
        <f t="shared" si="7"/>
        <v>362430.34453074983</v>
      </c>
      <c r="AB11" s="315"/>
      <c r="AC11" s="149">
        <f t="shared" si="0"/>
        <v>0</v>
      </c>
      <c r="AD11" s="95">
        <f t="shared" si="0"/>
        <v>0</v>
      </c>
      <c r="AE11" s="95">
        <f t="shared" si="0"/>
        <v>0</v>
      </c>
      <c r="AF11" s="95">
        <f t="shared" si="0"/>
        <v>0</v>
      </c>
      <c r="AG11" s="95">
        <f t="shared" si="0"/>
        <v>0</v>
      </c>
      <c r="AH11" s="95">
        <f t="shared" si="0"/>
        <v>0</v>
      </c>
      <c r="AI11" s="95">
        <f t="shared" si="0"/>
        <v>0</v>
      </c>
      <c r="AJ11" s="95">
        <f t="shared" si="0"/>
        <v>0</v>
      </c>
      <c r="AK11" s="95">
        <f t="shared" si="0"/>
        <v>0</v>
      </c>
      <c r="AL11" s="148">
        <f t="shared" si="0"/>
        <v>0</v>
      </c>
      <c r="AN11" s="252">
        <f t="shared" ref="AN11" si="8">SUM(AN12:AN15)</f>
        <v>3</v>
      </c>
      <c r="AO11" s="247">
        <f t="shared" ref="AO11:AP11" si="9">SUM(AO12:AO15)</f>
        <v>0</v>
      </c>
      <c r="AP11" s="253">
        <f t="shared" si="9"/>
        <v>198</v>
      </c>
    </row>
    <row r="12" spans="1:42" s="151" customFormat="1" ht="20.100000000000001" customHeight="1" outlineLevel="1">
      <c r="A12" s="240"/>
      <c r="B12" s="226" t="s">
        <v>26</v>
      </c>
      <c r="C12" s="200">
        <v>32</v>
      </c>
      <c r="D12" s="83">
        <v>0</v>
      </c>
      <c r="E12" s="83">
        <v>0</v>
      </c>
      <c r="F12" s="84">
        <v>32</v>
      </c>
      <c r="G12" s="264">
        <v>3</v>
      </c>
      <c r="H12" s="298"/>
      <c r="I12" s="76">
        <v>5652697.7187016793</v>
      </c>
      <c r="J12" s="77">
        <v>1507677.8986301196</v>
      </c>
      <c r="K12" s="77">
        <v>5652697.718701696</v>
      </c>
      <c r="L12" s="77">
        <v>0</v>
      </c>
      <c r="M12" s="77">
        <v>0</v>
      </c>
      <c r="N12" s="125">
        <f t="shared" ref="N12" si="10">SUM(K12:M12)</f>
        <v>5652697.718701696</v>
      </c>
      <c r="O12" s="126">
        <v>1464179.0586301165</v>
      </c>
      <c r="P12" s="77">
        <v>5162648.8687016964</v>
      </c>
      <c r="Q12" s="260">
        <v>4090509.3081040001</v>
      </c>
      <c r="R12" s="220">
        <v>1825264.02</v>
      </c>
      <c r="S12" s="77">
        <v>0</v>
      </c>
      <c r="T12" s="77">
        <v>0</v>
      </c>
      <c r="U12" s="125">
        <v>1825264.02</v>
      </c>
      <c r="V12" s="77">
        <v>451816.00499999989</v>
      </c>
      <c r="W12" s="77">
        <v>0</v>
      </c>
      <c r="X12" s="77">
        <v>0</v>
      </c>
      <c r="Y12" s="125">
        <v>451816.00499999989</v>
      </c>
      <c r="Z12" s="77">
        <v>1449721.378123</v>
      </c>
      <c r="AA12" s="195">
        <v>362430.34453074983</v>
      </c>
      <c r="AB12" s="316"/>
      <c r="AC12" s="152"/>
      <c r="AD12" s="111"/>
      <c r="AE12" s="111"/>
      <c r="AF12" s="111"/>
      <c r="AG12" s="111"/>
      <c r="AH12" s="111"/>
      <c r="AI12" s="111"/>
      <c r="AJ12" s="111"/>
      <c r="AK12" s="111"/>
      <c r="AL12" s="150"/>
      <c r="AN12" s="309">
        <v>3</v>
      </c>
      <c r="AO12" s="310">
        <v>0</v>
      </c>
      <c r="AP12" s="311">
        <v>0</v>
      </c>
    </row>
    <row r="13" spans="1:42" ht="20.100000000000001" customHeight="1" outlineLevel="1">
      <c r="A13" s="241"/>
      <c r="B13" s="227" t="s">
        <v>27</v>
      </c>
      <c r="C13" s="194">
        <v>0</v>
      </c>
      <c r="D13" s="76">
        <v>0</v>
      </c>
      <c r="E13" s="76">
        <v>0</v>
      </c>
      <c r="F13" s="80">
        <v>0</v>
      </c>
      <c r="G13" s="280">
        <v>0</v>
      </c>
      <c r="H13" s="299"/>
      <c r="I13" s="282">
        <v>0</v>
      </c>
      <c r="J13" s="79">
        <v>0</v>
      </c>
      <c r="K13" s="79">
        <v>0</v>
      </c>
      <c r="L13" s="79">
        <v>0</v>
      </c>
      <c r="M13" s="79">
        <v>0</v>
      </c>
      <c r="N13" s="127">
        <f t="shared" ref="N13:N16" si="11">SUM(K13:M13)</f>
        <v>0</v>
      </c>
      <c r="O13" s="128">
        <v>0</v>
      </c>
      <c r="P13" s="79">
        <v>0</v>
      </c>
      <c r="Q13" s="261">
        <v>0</v>
      </c>
      <c r="R13" s="220">
        <v>0</v>
      </c>
      <c r="S13" s="79">
        <v>0</v>
      </c>
      <c r="T13" s="79">
        <v>0</v>
      </c>
      <c r="U13" s="127">
        <v>0</v>
      </c>
      <c r="V13" s="79">
        <v>0</v>
      </c>
      <c r="W13" s="79">
        <v>0</v>
      </c>
      <c r="X13" s="79">
        <v>0</v>
      </c>
      <c r="Y13" s="127">
        <v>0</v>
      </c>
      <c r="Z13" s="79">
        <v>0</v>
      </c>
      <c r="AA13" s="196">
        <v>0</v>
      </c>
      <c r="AB13" s="314"/>
      <c r="AC13" s="154"/>
      <c r="AD13" s="113"/>
      <c r="AE13" s="113"/>
      <c r="AF13" s="113"/>
      <c r="AG13" s="113"/>
      <c r="AH13" s="113"/>
      <c r="AI13" s="113"/>
      <c r="AJ13" s="113"/>
      <c r="AK13" s="113"/>
      <c r="AL13" s="153"/>
      <c r="AN13" s="194">
        <v>0</v>
      </c>
      <c r="AO13" s="76">
        <v>0</v>
      </c>
      <c r="AP13" s="254">
        <v>0</v>
      </c>
    </row>
    <row r="14" spans="1:42" ht="20.100000000000001" customHeight="1" outlineLevel="1">
      <c r="A14" s="241"/>
      <c r="B14" s="227" t="s">
        <v>28</v>
      </c>
      <c r="C14" s="194">
        <v>0</v>
      </c>
      <c r="D14" s="76">
        <v>0</v>
      </c>
      <c r="E14" s="76">
        <v>0</v>
      </c>
      <c r="F14" s="80">
        <v>0</v>
      </c>
      <c r="G14" s="280">
        <v>0</v>
      </c>
      <c r="H14" s="299"/>
      <c r="I14" s="282">
        <v>0</v>
      </c>
      <c r="J14" s="79">
        <v>0</v>
      </c>
      <c r="K14" s="79">
        <v>0</v>
      </c>
      <c r="L14" s="79">
        <v>0</v>
      </c>
      <c r="M14" s="79">
        <v>0</v>
      </c>
      <c r="N14" s="127">
        <f t="shared" si="11"/>
        <v>0</v>
      </c>
      <c r="O14" s="128">
        <v>0</v>
      </c>
      <c r="P14" s="79">
        <v>0</v>
      </c>
      <c r="Q14" s="261">
        <v>0</v>
      </c>
      <c r="R14" s="220">
        <v>0</v>
      </c>
      <c r="S14" s="79">
        <v>0</v>
      </c>
      <c r="T14" s="79">
        <v>0</v>
      </c>
      <c r="U14" s="127">
        <v>0</v>
      </c>
      <c r="V14" s="79">
        <v>0</v>
      </c>
      <c r="W14" s="79">
        <v>0</v>
      </c>
      <c r="X14" s="79">
        <v>0</v>
      </c>
      <c r="Y14" s="127">
        <v>0</v>
      </c>
      <c r="Z14" s="79">
        <v>0</v>
      </c>
      <c r="AA14" s="196">
        <v>0</v>
      </c>
      <c r="AB14" s="314"/>
      <c r="AC14" s="154"/>
      <c r="AD14" s="113"/>
      <c r="AE14" s="113"/>
      <c r="AF14" s="113"/>
      <c r="AG14" s="113"/>
      <c r="AH14" s="113"/>
      <c r="AI14" s="113"/>
      <c r="AJ14" s="113"/>
      <c r="AK14" s="113"/>
      <c r="AL14" s="153"/>
      <c r="AN14" s="194">
        <v>0</v>
      </c>
      <c r="AO14" s="76">
        <v>0</v>
      </c>
      <c r="AP14" s="254">
        <v>0</v>
      </c>
    </row>
    <row r="15" spans="1:42" ht="20.100000000000001" customHeight="1" outlineLevel="1" thickBot="1">
      <c r="A15" s="242"/>
      <c r="B15" s="228" t="s">
        <v>29</v>
      </c>
      <c r="C15" s="194">
        <v>0</v>
      </c>
      <c r="D15" s="76">
        <v>133</v>
      </c>
      <c r="E15" s="76">
        <v>0</v>
      </c>
      <c r="F15" s="82">
        <v>133</v>
      </c>
      <c r="G15" s="280">
        <v>198</v>
      </c>
      <c r="H15" s="300"/>
      <c r="I15" s="283">
        <v>33295.380391999934</v>
      </c>
      <c r="J15" s="81">
        <v>16654.989924239984</v>
      </c>
      <c r="K15" s="81">
        <v>0</v>
      </c>
      <c r="L15" s="81">
        <v>31404.774379420029</v>
      </c>
      <c r="M15" s="81">
        <v>0</v>
      </c>
      <c r="N15" s="129">
        <f t="shared" si="11"/>
        <v>31404.774379420029</v>
      </c>
      <c r="O15" s="130">
        <v>15709.245711200012</v>
      </c>
      <c r="P15" s="81">
        <v>4033.6071789200287</v>
      </c>
      <c r="Q15" s="262">
        <v>2015.9688551300133</v>
      </c>
      <c r="R15" s="277">
        <v>0</v>
      </c>
      <c r="S15" s="81">
        <v>0</v>
      </c>
      <c r="T15" s="81">
        <v>0</v>
      </c>
      <c r="U15" s="129">
        <v>0</v>
      </c>
      <c r="V15" s="81">
        <v>0</v>
      </c>
      <c r="W15" s="81">
        <v>0</v>
      </c>
      <c r="X15" s="81">
        <v>0</v>
      </c>
      <c r="Y15" s="129">
        <v>0</v>
      </c>
      <c r="Z15" s="81">
        <v>0</v>
      </c>
      <c r="AA15" s="197">
        <v>0</v>
      </c>
      <c r="AB15" s="314"/>
      <c r="AC15" s="156"/>
      <c r="AD15" s="114"/>
      <c r="AE15" s="114"/>
      <c r="AF15" s="114"/>
      <c r="AG15" s="114"/>
      <c r="AH15" s="114"/>
      <c r="AI15" s="114"/>
      <c r="AJ15" s="114"/>
      <c r="AK15" s="114"/>
      <c r="AL15" s="155"/>
      <c r="AN15" s="194">
        <v>0</v>
      </c>
      <c r="AO15" s="76">
        <v>0</v>
      </c>
      <c r="AP15" s="254">
        <v>198</v>
      </c>
    </row>
    <row r="16" spans="1:42" ht="20.100000000000001" customHeight="1" outlineLevel="1" thickBot="1">
      <c r="A16" s="239" t="s">
        <v>30</v>
      </c>
      <c r="B16" s="229" t="s">
        <v>11</v>
      </c>
      <c r="C16" s="198">
        <v>708</v>
      </c>
      <c r="D16" s="96">
        <v>9756</v>
      </c>
      <c r="E16" s="96">
        <v>0</v>
      </c>
      <c r="F16" s="97">
        <v>10464</v>
      </c>
      <c r="G16" s="263">
        <v>15230</v>
      </c>
      <c r="H16" s="297"/>
      <c r="I16" s="284">
        <v>146249.45065000001</v>
      </c>
      <c r="J16" s="96">
        <v>0</v>
      </c>
      <c r="K16" s="96">
        <v>7105</v>
      </c>
      <c r="L16" s="96">
        <v>139144.45065000001</v>
      </c>
      <c r="M16" s="96">
        <v>0</v>
      </c>
      <c r="N16" s="123">
        <f t="shared" si="11"/>
        <v>146249.45065000001</v>
      </c>
      <c r="O16" s="96">
        <v>0</v>
      </c>
      <c r="P16" s="96">
        <v>161741.97401461008</v>
      </c>
      <c r="Q16" s="263">
        <v>161741.97401461008</v>
      </c>
      <c r="R16" s="198">
        <v>103.3</v>
      </c>
      <c r="S16" s="96">
        <v>6137.7599999999993</v>
      </c>
      <c r="T16" s="96">
        <v>0</v>
      </c>
      <c r="U16" s="123">
        <v>6241.0599999999995</v>
      </c>
      <c r="V16" s="96">
        <v>103.3</v>
      </c>
      <c r="W16" s="96">
        <v>6137.7599999999993</v>
      </c>
      <c r="X16" s="96">
        <v>0</v>
      </c>
      <c r="Y16" s="123">
        <v>6241.0599999999995</v>
      </c>
      <c r="Z16" s="96">
        <v>4936.9499999999971</v>
      </c>
      <c r="AA16" s="199">
        <v>4936.9499999999971</v>
      </c>
      <c r="AB16" s="314"/>
      <c r="AC16" s="157"/>
      <c r="AD16" s="158"/>
      <c r="AE16" s="158"/>
      <c r="AF16" s="158"/>
      <c r="AG16" s="158"/>
      <c r="AH16" s="158"/>
      <c r="AI16" s="158"/>
      <c r="AJ16" s="158"/>
      <c r="AK16" s="158"/>
      <c r="AL16" s="159"/>
      <c r="AN16" s="198">
        <v>135</v>
      </c>
      <c r="AO16" s="96">
        <v>0</v>
      </c>
      <c r="AP16" s="199">
        <v>15095</v>
      </c>
    </row>
    <row r="17" spans="1:42" ht="20.100000000000001" customHeight="1" outlineLevel="1" thickBot="1">
      <c r="A17" s="239" t="s">
        <v>31</v>
      </c>
      <c r="B17" s="229" t="s">
        <v>32</v>
      </c>
      <c r="C17" s="149">
        <f>SUM(C18:C19)</f>
        <v>6816</v>
      </c>
      <c r="D17" s="95">
        <f>SUM(D18:D19)</f>
        <v>3271</v>
      </c>
      <c r="E17" s="95">
        <f>SUM(E18:E19)</f>
        <v>521</v>
      </c>
      <c r="F17" s="95">
        <f>SUM(F18:F19)</f>
        <v>10608</v>
      </c>
      <c r="G17" s="259">
        <f>SUM(G18:G19)</f>
        <v>21668</v>
      </c>
      <c r="H17" s="301"/>
      <c r="I17" s="281">
        <f>SUM(I18:I19)</f>
        <v>478265.27365671453</v>
      </c>
      <c r="J17" s="95">
        <f>SUM(J18:J19)</f>
        <v>33954.049519339998</v>
      </c>
      <c r="K17" s="95">
        <f t="shared" ref="K17:Q17" si="12">SUM(K18:K19)</f>
        <v>256759.94235400157</v>
      </c>
      <c r="L17" s="95">
        <f t="shared" si="12"/>
        <v>171541.0693860582</v>
      </c>
      <c r="M17" s="95">
        <f t="shared" si="12"/>
        <v>7741.5571491400015</v>
      </c>
      <c r="N17" s="120">
        <f t="shared" ref="N17:U17" si="13">SUM(N18:N19)</f>
        <v>436042.56888919976</v>
      </c>
      <c r="O17" s="95">
        <f t="shared" si="12"/>
        <v>33954.050283340053</v>
      </c>
      <c r="P17" s="95">
        <f t="shared" si="12"/>
        <v>387398.34177964891</v>
      </c>
      <c r="Q17" s="259">
        <f t="shared" si="12"/>
        <v>357010.05006827886</v>
      </c>
      <c r="R17" s="149">
        <f t="shared" si="13"/>
        <v>905.94999999999993</v>
      </c>
      <c r="S17" s="95">
        <f t="shared" si="13"/>
        <v>3764.17</v>
      </c>
      <c r="T17" s="95">
        <f t="shared" si="13"/>
        <v>0</v>
      </c>
      <c r="U17" s="120">
        <f t="shared" si="13"/>
        <v>4670.12</v>
      </c>
      <c r="V17" s="95">
        <f t="shared" ref="V17:X17" si="14">SUM(V18:V19)</f>
        <v>365.98749999999995</v>
      </c>
      <c r="W17" s="95">
        <f t="shared" si="14"/>
        <v>3764.17</v>
      </c>
      <c r="X17" s="95">
        <f t="shared" si="14"/>
        <v>0</v>
      </c>
      <c r="Y17" s="120">
        <f t="shared" ref="Y17:AA17" si="15">SUM(Y18:Y19)</f>
        <v>4130.1575000000003</v>
      </c>
      <c r="Z17" s="95">
        <f t="shared" si="15"/>
        <v>-2256.9200000000019</v>
      </c>
      <c r="AA17" s="148">
        <f t="shared" si="15"/>
        <v>-9001.6025000000027</v>
      </c>
      <c r="AB17" s="314"/>
      <c r="AC17" s="160">
        <f t="shared" ref="AC17:AL17" si="16">SUM(AC18:AC19)</f>
        <v>0</v>
      </c>
      <c r="AD17" s="161">
        <f t="shared" si="16"/>
        <v>0</v>
      </c>
      <c r="AE17" s="161">
        <f t="shared" si="16"/>
        <v>0</v>
      </c>
      <c r="AF17" s="161">
        <f t="shared" si="16"/>
        <v>0</v>
      </c>
      <c r="AG17" s="161">
        <f t="shared" si="16"/>
        <v>0</v>
      </c>
      <c r="AH17" s="161">
        <f t="shared" si="16"/>
        <v>0</v>
      </c>
      <c r="AI17" s="161">
        <f t="shared" si="16"/>
        <v>0</v>
      </c>
      <c r="AJ17" s="161">
        <f t="shared" si="16"/>
        <v>0</v>
      </c>
      <c r="AK17" s="161">
        <f t="shared" si="16"/>
        <v>0</v>
      </c>
      <c r="AL17" s="162">
        <f t="shared" si="16"/>
        <v>0</v>
      </c>
      <c r="AN17" s="252">
        <f>SUM(AN18:AN19)</f>
        <v>9030</v>
      </c>
      <c r="AO17" s="247">
        <f>SUM(AO18:AO19)</f>
        <v>501</v>
      </c>
      <c r="AP17" s="253">
        <f>SUM(AP18:AP19)</f>
        <v>12137</v>
      </c>
    </row>
    <row r="18" spans="1:42" ht="20.100000000000001" customHeight="1" outlineLevel="1">
      <c r="A18" s="240"/>
      <c r="B18" s="230" t="s">
        <v>33</v>
      </c>
      <c r="C18" s="200">
        <v>5268</v>
      </c>
      <c r="D18" s="83">
        <v>9</v>
      </c>
      <c r="E18" s="83">
        <v>0</v>
      </c>
      <c r="F18" s="84">
        <v>5277</v>
      </c>
      <c r="G18" s="264">
        <v>5443</v>
      </c>
      <c r="H18" s="302"/>
      <c r="I18" s="285">
        <v>210359.7393888018</v>
      </c>
      <c r="J18" s="83">
        <v>33954.049519339998</v>
      </c>
      <c r="K18" s="83">
        <v>205781.67695236305</v>
      </c>
      <c r="L18" s="83">
        <v>405.00000000000045</v>
      </c>
      <c r="M18" s="83">
        <v>0</v>
      </c>
      <c r="N18" s="131">
        <f t="shared" ref="N18:N20" si="17">SUM(K18:M18)</f>
        <v>206186.67695236305</v>
      </c>
      <c r="O18" s="132">
        <v>33954.050283340053</v>
      </c>
      <c r="P18" s="83">
        <v>153656.27192801307</v>
      </c>
      <c r="Q18" s="264">
        <v>123267.98021664302</v>
      </c>
      <c r="R18" s="200">
        <v>719.94999999999993</v>
      </c>
      <c r="S18" s="83">
        <v>0</v>
      </c>
      <c r="T18" s="83">
        <v>0</v>
      </c>
      <c r="U18" s="131">
        <v>719.94999999999993</v>
      </c>
      <c r="V18" s="83">
        <v>179.98749999999995</v>
      </c>
      <c r="W18" s="83">
        <v>0</v>
      </c>
      <c r="X18" s="83">
        <v>0</v>
      </c>
      <c r="Y18" s="131">
        <v>179.98749999999995</v>
      </c>
      <c r="Z18" s="83">
        <v>9492.91</v>
      </c>
      <c r="AA18" s="201">
        <v>2748.2274999999991</v>
      </c>
      <c r="AB18" s="314"/>
      <c r="AC18" s="164"/>
      <c r="AD18" s="115"/>
      <c r="AE18" s="115"/>
      <c r="AF18" s="115"/>
      <c r="AG18" s="115"/>
      <c r="AH18" s="115"/>
      <c r="AI18" s="115"/>
      <c r="AJ18" s="115"/>
      <c r="AK18" s="115"/>
      <c r="AL18" s="163"/>
      <c r="AN18" s="200">
        <v>5434</v>
      </c>
      <c r="AO18" s="83">
        <v>0</v>
      </c>
      <c r="AP18" s="201">
        <v>9</v>
      </c>
    </row>
    <row r="19" spans="1:42" ht="20.100000000000001" customHeight="1" outlineLevel="1" thickBot="1">
      <c r="A19" s="242"/>
      <c r="B19" s="231" t="s">
        <v>34</v>
      </c>
      <c r="C19" s="202">
        <v>1548</v>
      </c>
      <c r="D19" s="85">
        <v>3262</v>
      </c>
      <c r="E19" s="85">
        <v>521</v>
      </c>
      <c r="F19" s="86">
        <v>5331</v>
      </c>
      <c r="G19" s="265">
        <v>16225</v>
      </c>
      <c r="H19" s="300"/>
      <c r="I19" s="286">
        <v>267905.53426791274</v>
      </c>
      <c r="J19" s="85">
        <v>0</v>
      </c>
      <c r="K19" s="85">
        <v>50978.26540163852</v>
      </c>
      <c r="L19" s="85">
        <v>171136.0693860582</v>
      </c>
      <c r="M19" s="85">
        <v>7741.5571491400015</v>
      </c>
      <c r="N19" s="133">
        <f t="shared" si="17"/>
        <v>229855.89193683671</v>
      </c>
      <c r="O19" s="134">
        <v>0</v>
      </c>
      <c r="P19" s="85">
        <v>233742.06985163584</v>
      </c>
      <c r="Q19" s="265">
        <v>233742.06985163584</v>
      </c>
      <c r="R19" s="202">
        <v>186</v>
      </c>
      <c r="S19" s="85">
        <v>3764.17</v>
      </c>
      <c r="T19" s="85">
        <v>0</v>
      </c>
      <c r="U19" s="133">
        <v>3950.17</v>
      </c>
      <c r="V19" s="85">
        <v>186</v>
      </c>
      <c r="W19" s="85">
        <v>3764.17</v>
      </c>
      <c r="X19" s="85">
        <v>0</v>
      </c>
      <c r="Y19" s="133">
        <v>3950.17</v>
      </c>
      <c r="Z19" s="85">
        <v>-11749.830000000002</v>
      </c>
      <c r="AA19" s="203">
        <v>-11749.830000000002</v>
      </c>
      <c r="AB19" s="314"/>
      <c r="AC19" s="166"/>
      <c r="AD19" s="116"/>
      <c r="AE19" s="116"/>
      <c r="AF19" s="116"/>
      <c r="AG19" s="116"/>
      <c r="AH19" s="116"/>
      <c r="AI19" s="116"/>
      <c r="AJ19" s="116"/>
      <c r="AK19" s="116"/>
      <c r="AL19" s="165"/>
      <c r="AN19" s="202">
        <v>3596</v>
      </c>
      <c r="AO19" s="85">
        <v>501</v>
      </c>
      <c r="AP19" s="203">
        <v>12128</v>
      </c>
    </row>
    <row r="20" spans="1:42" ht="20.100000000000001" customHeight="1" outlineLevel="1" thickBot="1">
      <c r="A20" s="239" t="s">
        <v>35</v>
      </c>
      <c r="B20" s="229" t="s">
        <v>2</v>
      </c>
      <c r="C20" s="204">
        <v>0</v>
      </c>
      <c r="D20" s="98">
        <v>0</v>
      </c>
      <c r="E20" s="98">
        <v>0</v>
      </c>
      <c r="F20" s="99">
        <v>0</v>
      </c>
      <c r="G20" s="266">
        <v>0</v>
      </c>
      <c r="H20" s="297"/>
      <c r="I20" s="287">
        <v>0</v>
      </c>
      <c r="J20" s="98">
        <v>0</v>
      </c>
      <c r="K20" s="98">
        <v>0</v>
      </c>
      <c r="L20" s="98">
        <v>0</v>
      </c>
      <c r="M20" s="98">
        <v>0</v>
      </c>
      <c r="N20" s="121">
        <f t="shared" si="17"/>
        <v>0</v>
      </c>
      <c r="O20" s="98">
        <v>0</v>
      </c>
      <c r="P20" s="98">
        <v>0</v>
      </c>
      <c r="Q20" s="266">
        <v>0</v>
      </c>
      <c r="R20" s="204">
        <v>0</v>
      </c>
      <c r="S20" s="98">
        <v>0</v>
      </c>
      <c r="T20" s="98">
        <v>0</v>
      </c>
      <c r="U20" s="121">
        <v>0</v>
      </c>
      <c r="V20" s="98">
        <v>0</v>
      </c>
      <c r="W20" s="98">
        <v>0</v>
      </c>
      <c r="X20" s="98">
        <v>0</v>
      </c>
      <c r="Y20" s="121">
        <v>0</v>
      </c>
      <c r="Z20" s="98">
        <v>0</v>
      </c>
      <c r="AA20" s="205">
        <v>0</v>
      </c>
      <c r="AB20" s="314"/>
      <c r="AC20" s="167"/>
      <c r="AD20" s="168"/>
      <c r="AE20" s="168"/>
      <c r="AF20" s="168"/>
      <c r="AG20" s="168"/>
      <c r="AH20" s="168"/>
      <c r="AI20" s="168"/>
      <c r="AJ20" s="168"/>
      <c r="AK20" s="168"/>
      <c r="AL20" s="169"/>
      <c r="AN20" s="204">
        <v>0</v>
      </c>
      <c r="AO20" s="98">
        <v>0</v>
      </c>
      <c r="AP20" s="205">
        <v>0</v>
      </c>
    </row>
    <row r="21" spans="1:42" ht="30" customHeight="1" outlineLevel="1" thickBot="1">
      <c r="A21" s="239" t="s">
        <v>36</v>
      </c>
      <c r="B21" s="229" t="s">
        <v>37</v>
      </c>
      <c r="C21" s="149">
        <f t="shared" ref="C21:U21" si="18">SUM(C22:C23)</f>
        <v>1372</v>
      </c>
      <c r="D21" s="95">
        <f t="shared" si="18"/>
        <v>3884</v>
      </c>
      <c r="E21" s="95">
        <f t="shared" si="18"/>
        <v>575</v>
      </c>
      <c r="F21" s="95">
        <f t="shared" si="18"/>
        <v>5831</v>
      </c>
      <c r="G21" s="259">
        <f t="shared" ref="G21" si="19">SUM(G22:G23)</f>
        <v>19925</v>
      </c>
      <c r="H21" s="303">
        <f t="shared" si="18"/>
        <v>3884</v>
      </c>
      <c r="I21" s="281">
        <f t="shared" ref="I21:J21" si="20">SUM(I22:I23)</f>
        <v>6191510.2231483739</v>
      </c>
      <c r="J21" s="95">
        <f t="shared" si="20"/>
        <v>4329172.3897838397</v>
      </c>
      <c r="K21" s="95">
        <f t="shared" ref="K21:M21" si="21">SUM(K22:K23)</f>
        <v>1670845.379682075</v>
      </c>
      <c r="L21" s="95">
        <f t="shared" si="21"/>
        <v>3427001.365270202</v>
      </c>
      <c r="M21" s="95">
        <f t="shared" si="21"/>
        <v>160688.92694172132</v>
      </c>
      <c r="N21" s="120">
        <f t="shared" si="18"/>
        <v>5258535.671893999</v>
      </c>
      <c r="O21" s="95">
        <f t="shared" si="18"/>
        <v>3677092.3340452104</v>
      </c>
      <c r="P21" s="95">
        <f t="shared" ref="P21:Q21" si="22">SUM(P22:P23)</f>
        <v>5409271.7476962209</v>
      </c>
      <c r="Q21" s="259">
        <f t="shared" si="22"/>
        <v>1623211.1211443152</v>
      </c>
      <c r="R21" s="149">
        <f t="shared" si="18"/>
        <v>803765.06000000029</v>
      </c>
      <c r="S21" s="95">
        <f t="shared" si="18"/>
        <v>3055112.3200000008</v>
      </c>
      <c r="T21" s="95">
        <f t="shared" si="18"/>
        <v>35623.5</v>
      </c>
      <c r="U21" s="120">
        <f t="shared" si="18"/>
        <v>3894500.8800000008</v>
      </c>
      <c r="V21" s="95">
        <f t="shared" ref="V21:X21" si="23">SUM(V22:V23)</f>
        <v>241901.61800000013</v>
      </c>
      <c r="W21" s="95">
        <f t="shared" si="23"/>
        <v>920033.70300000114</v>
      </c>
      <c r="X21" s="95">
        <f t="shared" si="23"/>
        <v>10687.049999999996</v>
      </c>
      <c r="Y21" s="120">
        <f t="shared" ref="Y21" si="24">SUM(Y22:Y23)</f>
        <v>1172622.3710000014</v>
      </c>
      <c r="Z21" s="95">
        <f t="shared" ref="Z21:AA21" si="25">SUM(Z22:Z23)</f>
        <v>3457841.9959860016</v>
      </c>
      <c r="AA21" s="148">
        <f t="shared" si="25"/>
        <v>1136241.0709860015</v>
      </c>
      <c r="AB21" s="314"/>
      <c r="AC21" s="160">
        <f t="shared" ref="AC21:AL21" si="26">SUM(AC22:AC23)</f>
        <v>0</v>
      </c>
      <c r="AD21" s="161">
        <f t="shared" si="26"/>
        <v>0</v>
      </c>
      <c r="AE21" s="161">
        <f t="shared" si="26"/>
        <v>0</v>
      </c>
      <c r="AF21" s="161">
        <f t="shared" si="26"/>
        <v>0</v>
      </c>
      <c r="AG21" s="161">
        <f t="shared" si="26"/>
        <v>0</v>
      </c>
      <c r="AH21" s="161">
        <f t="shared" si="26"/>
        <v>0</v>
      </c>
      <c r="AI21" s="161">
        <f t="shared" si="26"/>
        <v>0</v>
      </c>
      <c r="AJ21" s="161">
        <f t="shared" si="26"/>
        <v>0</v>
      </c>
      <c r="AK21" s="161">
        <f t="shared" si="26"/>
        <v>0</v>
      </c>
      <c r="AL21" s="162">
        <f t="shared" si="26"/>
        <v>0</v>
      </c>
      <c r="AN21" s="252">
        <f t="shared" ref="AN21" si="27">SUM(AN22:AN23)</f>
        <v>5206</v>
      </c>
      <c r="AO21" s="247">
        <f t="shared" ref="AO21:AP21" si="28">SUM(AO22:AO23)</f>
        <v>519</v>
      </c>
      <c r="AP21" s="253">
        <f t="shared" si="28"/>
        <v>14200</v>
      </c>
    </row>
    <row r="22" spans="1:42" ht="20.100000000000001" customHeight="1" outlineLevel="1">
      <c r="A22" s="240"/>
      <c r="B22" s="230" t="s">
        <v>38</v>
      </c>
      <c r="C22" s="194">
        <v>1372</v>
      </c>
      <c r="D22" s="77">
        <v>3884</v>
      </c>
      <c r="E22" s="77">
        <v>575</v>
      </c>
      <c r="F22" s="78">
        <v>5831</v>
      </c>
      <c r="G22" s="260">
        <v>19925</v>
      </c>
      <c r="H22" s="304">
        <f>D22</f>
        <v>3884</v>
      </c>
      <c r="I22" s="76">
        <v>6191510.2231483739</v>
      </c>
      <c r="J22" s="77">
        <v>4329172.3897838397</v>
      </c>
      <c r="K22" s="77">
        <v>1670845.379682075</v>
      </c>
      <c r="L22" s="77">
        <v>3427001.365270202</v>
      </c>
      <c r="M22" s="77">
        <v>160688.92694172132</v>
      </c>
      <c r="N22" s="125">
        <f t="shared" ref="N22:N23" si="29">SUM(K22:M22)</f>
        <v>5258535.671893999</v>
      </c>
      <c r="O22" s="126">
        <v>3677092.3340452104</v>
      </c>
      <c r="P22" s="77">
        <v>5409271.7476962209</v>
      </c>
      <c r="Q22" s="260">
        <v>1623211.1211443152</v>
      </c>
      <c r="R22" s="194">
        <v>803765.06000000029</v>
      </c>
      <c r="S22" s="77">
        <v>3055112.3200000008</v>
      </c>
      <c r="T22" s="77">
        <v>35623.5</v>
      </c>
      <c r="U22" s="125">
        <v>3894500.8800000008</v>
      </c>
      <c r="V22" s="77">
        <v>241901.61800000013</v>
      </c>
      <c r="W22" s="77">
        <v>920033.70300000114</v>
      </c>
      <c r="X22" s="77">
        <v>10687.049999999996</v>
      </c>
      <c r="Y22" s="125">
        <v>1172622.3710000014</v>
      </c>
      <c r="Z22" s="77">
        <v>3457841.9959860016</v>
      </c>
      <c r="AA22" s="195">
        <v>1136241.0709860015</v>
      </c>
      <c r="AB22" s="314"/>
      <c r="AC22" s="152"/>
      <c r="AD22" s="111"/>
      <c r="AE22" s="111"/>
      <c r="AF22" s="111"/>
      <c r="AG22" s="111"/>
      <c r="AH22" s="111"/>
      <c r="AI22" s="111"/>
      <c r="AJ22" s="111"/>
      <c r="AK22" s="111"/>
      <c r="AL22" s="150"/>
      <c r="AN22" s="194">
        <v>5206</v>
      </c>
      <c r="AO22" s="77">
        <v>519</v>
      </c>
      <c r="AP22" s="195">
        <v>14200</v>
      </c>
    </row>
    <row r="23" spans="1:42" ht="20.100000000000001" customHeight="1" outlineLevel="1" thickBot="1">
      <c r="A23" s="242"/>
      <c r="B23" s="232" t="s">
        <v>39</v>
      </c>
      <c r="C23" s="206">
        <v>0</v>
      </c>
      <c r="D23" s="87">
        <v>0</v>
      </c>
      <c r="E23" s="87">
        <v>0</v>
      </c>
      <c r="F23" s="87">
        <v>0</v>
      </c>
      <c r="G23" s="267">
        <v>0</v>
      </c>
      <c r="H23" s="304">
        <f>D23</f>
        <v>0</v>
      </c>
      <c r="I23" s="288">
        <v>0</v>
      </c>
      <c r="J23" s="87">
        <v>0</v>
      </c>
      <c r="K23" s="87">
        <v>0</v>
      </c>
      <c r="L23" s="87">
        <v>0</v>
      </c>
      <c r="M23" s="87">
        <v>0</v>
      </c>
      <c r="N23" s="135">
        <f t="shared" si="29"/>
        <v>0</v>
      </c>
      <c r="O23" s="136">
        <v>0</v>
      </c>
      <c r="P23" s="87">
        <v>0</v>
      </c>
      <c r="Q23" s="267">
        <v>0</v>
      </c>
      <c r="R23" s="206">
        <v>0</v>
      </c>
      <c r="S23" s="87">
        <v>0</v>
      </c>
      <c r="T23" s="87">
        <v>0</v>
      </c>
      <c r="U23" s="135">
        <v>0</v>
      </c>
      <c r="V23" s="87">
        <v>0</v>
      </c>
      <c r="W23" s="87">
        <v>0</v>
      </c>
      <c r="X23" s="87">
        <v>0</v>
      </c>
      <c r="Y23" s="135">
        <v>0</v>
      </c>
      <c r="Z23" s="87">
        <v>0</v>
      </c>
      <c r="AA23" s="207">
        <v>0</v>
      </c>
      <c r="AB23" s="314"/>
      <c r="AC23" s="171"/>
      <c r="AD23" s="110"/>
      <c r="AE23" s="110"/>
      <c r="AF23" s="110"/>
      <c r="AG23" s="110"/>
      <c r="AH23" s="110"/>
      <c r="AI23" s="110"/>
      <c r="AJ23" s="110"/>
      <c r="AK23" s="110"/>
      <c r="AL23" s="170"/>
      <c r="AN23" s="206">
        <v>0</v>
      </c>
      <c r="AO23" s="87">
        <v>0</v>
      </c>
      <c r="AP23" s="207">
        <v>0</v>
      </c>
    </row>
    <row r="24" spans="1:42" ht="30" customHeight="1" outlineLevel="1" thickBot="1">
      <c r="A24" s="239" t="s">
        <v>40</v>
      </c>
      <c r="B24" s="229" t="s">
        <v>41</v>
      </c>
      <c r="C24" s="208">
        <f t="shared" ref="C24:U24" si="30">SUM(C25:C27)</f>
        <v>4242</v>
      </c>
      <c r="D24" s="100">
        <f t="shared" si="30"/>
        <v>156872</v>
      </c>
      <c r="E24" s="100">
        <f t="shared" si="30"/>
        <v>575</v>
      </c>
      <c r="F24" s="101">
        <f t="shared" si="30"/>
        <v>161689</v>
      </c>
      <c r="G24" s="268">
        <f t="shared" ref="G24" si="31">SUM(G25:G27)</f>
        <v>69331</v>
      </c>
      <c r="H24" s="305">
        <f>SUM(H25:H27)</f>
        <v>156872</v>
      </c>
      <c r="I24" s="289">
        <f t="shared" ref="I24:J24" si="32">SUM(I25:I27)</f>
        <v>1155503.0636956382</v>
      </c>
      <c r="J24" s="100">
        <f t="shared" si="32"/>
        <v>497599.88347556588</v>
      </c>
      <c r="K24" s="100">
        <f t="shared" ref="K24:M24" si="33">SUM(K25:K27)</f>
        <v>178416.26565534031</v>
      </c>
      <c r="L24" s="100">
        <f t="shared" si="33"/>
        <v>861458.35597356013</v>
      </c>
      <c r="M24" s="100">
        <f t="shared" si="33"/>
        <v>13460.566501879999</v>
      </c>
      <c r="N24" s="106">
        <f t="shared" si="30"/>
        <v>1053335.1881307804</v>
      </c>
      <c r="O24" s="100">
        <f t="shared" si="30"/>
        <v>426231.16191981785</v>
      </c>
      <c r="P24" s="100">
        <f t="shared" ref="P24:Q24" si="34">SUM(P25:P27)</f>
        <v>1016367.0802333783</v>
      </c>
      <c r="Q24" s="268">
        <f t="shared" si="34"/>
        <v>592653.59200392629</v>
      </c>
      <c r="R24" s="208">
        <f t="shared" si="30"/>
        <v>80911.79250000001</v>
      </c>
      <c r="S24" s="100">
        <f t="shared" si="30"/>
        <v>316807.22547794122</v>
      </c>
      <c r="T24" s="100">
        <f t="shared" si="30"/>
        <v>1385</v>
      </c>
      <c r="U24" s="106">
        <f t="shared" si="30"/>
        <v>399104.0179779412</v>
      </c>
      <c r="V24" s="100">
        <f t="shared" ref="V24:X24" si="35">SUM(V25:V27)</f>
        <v>27356.710500000008</v>
      </c>
      <c r="W24" s="100">
        <f t="shared" si="35"/>
        <v>111855.29647794126</v>
      </c>
      <c r="X24" s="100">
        <f t="shared" si="35"/>
        <v>415.5</v>
      </c>
      <c r="Y24" s="106">
        <f t="shared" ref="Y24" si="36">SUM(Y25:Y27)</f>
        <v>139627.50697794126</v>
      </c>
      <c r="Z24" s="100">
        <f t="shared" ref="Z24:AA24" si="37">SUM(Z25:Z27)</f>
        <v>460061.74714460783</v>
      </c>
      <c r="AA24" s="244">
        <f t="shared" si="37"/>
        <v>148606.56114460781</v>
      </c>
      <c r="AB24" s="314"/>
      <c r="AC24" s="173">
        <f t="shared" ref="AC24:AL24" si="38">SUM(AC25:AC27)</f>
        <v>0</v>
      </c>
      <c r="AD24" s="174">
        <f t="shared" si="38"/>
        <v>0</v>
      </c>
      <c r="AE24" s="174">
        <f t="shared" si="38"/>
        <v>0</v>
      </c>
      <c r="AF24" s="174">
        <f t="shared" si="38"/>
        <v>0</v>
      </c>
      <c r="AG24" s="174">
        <f t="shared" si="38"/>
        <v>0</v>
      </c>
      <c r="AH24" s="174">
        <f t="shared" si="38"/>
        <v>0</v>
      </c>
      <c r="AI24" s="174">
        <f t="shared" si="38"/>
        <v>0</v>
      </c>
      <c r="AJ24" s="174">
        <f t="shared" si="38"/>
        <v>0</v>
      </c>
      <c r="AK24" s="174">
        <f t="shared" si="38"/>
        <v>0</v>
      </c>
      <c r="AL24" s="172">
        <f t="shared" si="38"/>
        <v>0</v>
      </c>
      <c r="AN24" s="255">
        <f t="shared" ref="AN24" si="39">SUM(AN25:AN27)</f>
        <v>7331</v>
      </c>
      <c r="AO24" s="248">
        <f t="shared" ref="AO24:AP24" si="40">SUM(AO25:AO27)</f>
        <v>519</v>
      </c>
      <c r="AP24" s="256">
        <f t="shared" si="40"/>
        <v>61481</v>
      </c>
    </row>
    <row r="25" spans="1:42" ht="30" customHeight="1" outlineLevel="1">
      <c r="A25" s="240"/>
      <c r="B25" s="230" t="s">
        <v>42</v>
      </c>
      <c r="C25" s="194">
        <v>2244</v>
      </c>
      <c r="D25" s="77">
        <v>152669</v>
      </c>
      <c r="E25" s="77">
        <v>0</v>
      </c>
      <c r="F25" s="78">
        <v>154913</v>
      </c>
      <c r="G25" s="260">
        <v>48452</v>
      </c>
      <c r="H25" s="304">
        <f>D25</f>
        <v>152669</v>
      </c>
      <c r="I25" s="76">
        <v>444108.56250000035</v>
      </c>
      <c r="J25" s="77">
        <v>0</v>
      </c>
      <c r="K25" s="77">
        <v>25591.647058823524</v>
      </c>
      <c r="L25" s="77">
        <v>418516.91544117685</v>
      </c>
      <c r="M25" s="77">
        <v>0</v>
      </c>
      <c r="N25" s="125">
        <f t="shared" ref="N25:N29" si="41">SUM(K25:M25)</f>
        <v>444108.56250000035</v>
      </c>
      <c r="O25" s="126">
        <v>0</v>
      </c>
      <c r="P25" s="77">
        <v>411065.80757891666</v>
      </c>
      <c r="Q25" s="260">
        <v>411065.80757891666</v>
      </c>
      <c r="R25" s="194">
        <v>4404.5324999999993</v>
      </c>
      <c r="S25" s="77">
        <v>24018.755477941177</v>
      </c>
      <c r="T25" s="77">
        <v>0</v>
      </c>
      <c r="U25" s="125">
        <v>28423.287977941174</v>
      </c>
      <c r="V25" s="77">
        <v>4404.5324999999993</v>
      </c>
      <c r="W25" s="77">
        <v>24018.755477941177</v>
      </c>
      <c r="X25" s="77">
        <v>0</v>
      </c>
      <c r="Y25" s="125">
        <v>28423.287977941174</v>
      </c>
      <c r="Z25" s="77">
        <v>15125.767144607817</v>
      </c>
      <c r="AA25" s="195">
        <v>15125.767144607817</v>
      </c>
      <c r="AB25" s="314"/>
      <c r="AC25" s="152"/>
      <c r="AD25" s="111"/>
      <c r="AE25" s="111"/>
      <c r="AF25" s="111"/>
      <c r="AG25" s="111"/>
      <c r="AH25" s="111"/>
      <c r="AI25" s="111"/>
      <c r="AJ25" s="111"/>
      <c r="AK25" s="111"/>
      <c r="AL25" s="150"/>
      <c r="AN25" s="194">
        <v>2047</v>
      </c>
      <c r="AO25" s="77">
        <v>0</v>
      </c>
      <c r="AP25" s="195">
        <v>46405</v>
      </c>
    </row>
    <row r="26" spans="1:42" ht="30" customHeight="1" outlineLevel="1">
      <c r="A26" s="241"/>
      <c r="B26" s="233" t="s">
        <v>3</v>
      </c>
      <c r="C26" s="210">
        <v>1998</v>
      </c>
      <c r="D26" s="88">
        <v>4203</v>
      </c>
      <c r="E26" s="88">
        <v>575</v>
      </c>
      <c r="F26" s="88">
        <v>6776</v>
      </c>
      <c r="G26" s="269">
        <v>20879</v>
      </c>
      <c r="H26" s="304">
        <f>D26</f>
        <v>4203</v>
      </c>
      <c r="I26" s="290">
        <v>711394.50119563786</v>
      </c>
      <c r="J26" s="88">
        <v>497599.88347556588</v>
      </c>
      <c r="K26" s="88">
        <v>152824.61859651678</v>
      </c>
      <c r="L26" s="88">
        <v>442941.44053238328</v>
      </c>
      <c r="M26" s="88">
        <v>13460.566501879999</v>
      </c>
      <c r="N26" s="137">
        <f t="shared" si="41"/>
        <v>609226.62563078001</v>
      </c>
      <c r="O26" s="138">
        <v>426231.16191981785</v>
      </c>
      <c r="P26" s="88">
        <v>605301.27265446167</v>
      </c>
      <c r="Q26" s="269">
        <v>181587.78442500962</v>
      </c>
      <c r="R26" s="210">
        <v>76507.260000000009</v>
      </c>
      <c r="S26" s="88">
        <v>292788.47000000003</v>
      </c>
      <c r="T26" s="88">
        <v>1385</v>
      </c>
      <c r="U26" s="137">
        <v>370680.73000000004</v>
      </c>
      <c r="V26" s="88">
        <v>22952.178000000007</v>
      </c>
      <c r="W26" s="88">
        <v>87836.541000000085</v>
      </c>
      <c r="X26" s="88">
        <v>415.5</v>
      </c>
      <c r="Y26" s="137">
        <v>111204.2190000001</v>
      </c>
      <c r="Z26" s="88">
        <v>444935.98</v>
      </c>
      <c r="AA26" s="211">
        <v>133480.79399999999</v>
      </c>
      <c r="AB26" s="314"/>
      <c r="AC26" s="176"/>
      <c r="AD26" s="112"/>
      <c r="AE26" s="112"/>
      <c r="AF26" s="112"/>
      <c r="AG26" s="112"/>
      <c r="AH26" s="112"/>
      <c r="AI26" s="112"/>
      <c r="AJ26" s="112"/>
      <c r="AK26" s="112"/>
      <c r="AL26" s="175"/>
      <c r="AN26" s="210">
        <v>5284</v>
      </c>
      <c r="AO26" s="88">
        <v>519</v>
      </c>
      <c r="AP26" s="211">
        <v>15076</v>
      </c>
    </row>
    <row r="27" spans="1:42" ht="20.100000000000001" customHeight="1" outlineLevel="1" thickBot="1">
      <c r="A27" s="242"/>
      <c r="B27" s="232" t="s">
        <v>43</v>
      </c>
      <c r="C27" s="212">
        <v>0</v>
      </c>
      <c r="D27" s="89">
        <v>0</v>
      </c>
      <c r="E27" s="89">
        <v>0</v>
      </c>
      <c r="F27" s="90">
        <v>0</v>
      </c>
      <c r="G27" s="270">
        <v>0</v>
      </c>
      <c r="H27" s="300"/>
      <c r="I27" s="291">
        <v>0</v>
      </c>
      <c r="J27" s="89">
        <v>0</v>
      </c>
      <c r="K27" s="89">
        <v>0</v>
      </c>
      <c r="L27" s="89">
        <v>0</v>
      </c>
      <c r="M27" s="89">
        <v>0</v>
      </c>
      <c r="N27" s="124">
        <f t="shared" si="41"/>
        <v>0</v>
      </c>
      <c r="O27" s="104">
        <v>0</v>
      </c>
      <c r="P27" s="89">
        <v>0</v>
      </c>
      <c r="Q27" s="270">
        <v>0</v>
      </c>
      <c r="R27" s="212">
        <v>0</v>
      </c>
      <c r="S27" s="89">
        <v>0</v>
      </c>
      <c r="T27" s="89">
        <v>0</v>
      </c>
      <c r="U27" s="124">
        <v>0</v>
      </c>
      <c r="V27" s="89">
        <v>0</v>
      </c>
      <c r="W27" s="89">
        <v>0</v>
      </c>
      <c r="X27" s="89">
        <v>0</v>
      </c>
      <c r="Y27" s="124">
        <v>0</v>
      </c>
      <c r="Z27" s="89">
        <v>0</v>
      </c>
      <c r="AA27" s="213">
        <v>0</v>
      </c>
      <c r="AB27" s="314"/>
      <c r="AC27" s="178"/>
      <c r="AD27" s="117"/>
      <c r="AE27" s="117"/>
      <c r="AF27" s="117"/>
      <c r="AG27" s="117"/>
      <c r="AH27" s="117"/>
      <c r="AI27" s="117"/>
      <c r="AJ27" s="117"/>
      <c r="AK27" s="117"/>
      <c r="AL27" s="177"/>
      <c r="AN27" s="212">
        <v>0</v>
      </c>
      <c r="AO27" s="89">
        <v>0</v>
      </c>
      <c r="AP27" s="213">
        <v>0</v>
      </c>
    </row>
    <row r="28" spans="1:42" ht="20.100000000000001" customHeight="1" outlineLevel="1" thickBot="1">
      <c r="A28" s="239" t="s">
        <v>44</v>
      </c>
      <c r="B28" s="312" t="s">
        <v>4</v>
      </c>
      <c r="C28" s="204">
        <v>0</v>
      </c>
      <c r="D28" s="98">
        <v>0</v>
      </c>
      <c r="E28" s="98">
        <v>0</v>
      </c>
      <c r="F28" s="99">
        <v>0</v>
      </c>
      <c r="G28" s="266">
        <v>0</v>
      </c>
      <c r="H28" s="297"/>
      <c r="I28" s="287">
        <v>0</v>
      </c>
      <c r="J28" s="98">
        <v>0</v>
      </c>
      <c r="K28" s="98">
        <v>0</v>
      </c>
      <c r="L28" s="98">
        <v>0</v>
      </c>
      <c r="M28" s="98">
        <v>0</v>
      </c>
      <c r="N28" s="121">
        <f t="shared" si="41"/>
        <v>0</v>
      </c>
      <c r="O28" s="98">
        <v>0</v>
      </c>
      <c r="P28" s="98">
        <v>0</v>
      </c>
      <c r="Q28" s="266">
        <v>0</v>
      </c>
      <c r="R28" s="204">
        <v>0</v>
      </c>
      <c r="S28" s="98">
        <v>0</v>
      </c>
      <c r="T28" s="98">
        <v>0</v>
      </c>
      <c r="U28" s="121">
        <v>0</v>
      </c>
      <c r="V28" s="98">
        <v>0</v>
      </c>
      <c r="W28" s="98">
        <v>0</v>
      </c>
      <c r="X28" s="98">
        <v>0</v>
      </c>
      <c r="Y28" s="121">
        <v>0</v>
      </c>
      <c r="Z28" s="98">
        <v>0</v>
      </c>
      <c r="AA28" s="205">
        <v>0</v>
      </c>
      <c r="AB28" s="314"/>
      <c r="AC28" s="167"/>
      <c r="AD28" s="168"/>
      <c r="AE28" s="168"/>
      <c r="AF28" s="168"/>
      <c r="AG28" s="168"/>
      <c r="AH28" s="168"/>
      <c r="AI28" s="168"/>
      <c r="AJ28" s="168"/>
      <c r="AK28" s="168"/>
      <c r="AL28" s="169"/>
      <c r="AN28" s="204">
        <v>0</v>
      </c>
      <c r="AO28" s="98">
        <v>0</v>
      </c>
      <c r="AP28" s="205">
        <v>0</v>
      </c>
    </row>
    <row r="29" spans="1:42" ht="20.100000000000001" customHeight="1" outlineLevel="1" thickBot="1">
      <c r="A29" s="243" t="s">
        <v>45</v>
      </c>
      <c r="B29" s="234" t="s">
        <v>12</v>
      </c>
      <c r="C29" s="214">
        <v>0</v>
      </c>
      <c r="D29" s="102">
        <v>0</v>
      </c>
      <c r="E29" s="102">
        <v>0</v>
      </c>
      <c r="F29" s="103">
        <v>0</v>
      </c>
      <c r="G29" s="271">
        <v>0</v>
      </c>
      <c r="H29" s="304"/>
      <c r="I29" s="292">
        <v>0</v>
      </c>
      <c r="J29" s="102">
        <v>0</v>
      </c>
      <c r="K29" s="102">
        <v>0</v>
      </c>
      <c r="L29" s="102">
        <v>0</v>
      </c>
      <c r="M29" s="102">
        <v>0</v>
      </c>
      <c r="N29" s="122">
        <f t="shared" si="41"/>
        <v>0</v>
      </c>
      <c r="O29" s="102">
        <v>0</v>
      </c>
      <c r="P29" s="102">
        <v>0</v>
      </c>
      <c r="Q29" s="271">
        <v>0</v>
      </c>
      <c r="R29" s="214">
        <v>0</v>
      </c>
      <c r="S29" s="102">
        <v>0</v>
      </c>
      <c r="T29" s="102">
        <v>0</v>
      </c>
      <c r="U29" s="122">
        <v>0</v>
      </c>
      <c r="V29" s="102">
        <v>0</v>
      </c>
      <c r="W29" s="102">
        <v>0</v>
      </c>
      <c r="X29" s="102">
        <v>0</v>
      </c>
      <c r="Y29" s="122">
        <v>0</v>
      </c>
      <c r="Z29" s="102">
        <v>0</v>
      </c>
      <c r="AA29" s="215">
        <v>0</v>
      </c>
      <c r="AB29" s="314"/>
      <c r="AC29" s="179"/>
      <c r="AD29" s="180"/>
      <c r="AE29" s="180"/>
      <c r="AF29" s="180"/>
      <c r="AG29" s="180"/>
      <c r="AH29" s="180"/>
      <c r="AI29" s="180"/>
      <c r="AJ29" s="180"/>
      <c r="AK29" s="180"/>
      <c r="AL29" s="181"/>
      <c r="AN29" s="214">
        <v>0</v>
      </c>
      <c r="AO29" s="102">
        <v>0</v>
      </c>
      <c r="AP29" s="215">
        <v>0</v>
      </c>
    </row>
    <row r="30" spans="1:42" ht="30" customHeight="1" outlineLevel="1" thickBot="1">
      <c r="A30" s="239" t="s">
        <v>46</v>
      </c>
      <c r="B30" s="229" t="s">
        <v>47</v>
      </c>
      <c r="C30" s="208">
        <f>SUM(C31:C32)</f>
        <v>0</v>
      </c>
      <c r="D30" s="100">
        <f>SUM(D31:D32)</f>
        <v>0</v>
      </c>
      <c r="E30" s="100">
        <f>SUM(E31:E32)</f>
        <v>0</v>
      </c>
      <c r="F30" s="101">
        <f>SUM(F31:F32)</f>
        <v>0</v>
      </c>
      <c r="G30" s="268">
        <f>SUM(G31:G32)</f>
        <v>0</v>
      </c>
      <c r="H30" s="297"/>
      <c r="I30" s="289">
        <f>SUM(I31:I32)</f>
        <v>0</v>
      </c>
      <c r="J30" s="100">
        <f>SUM(J31:J32)</f>
        <v>0</v>
      </c>
      <c r="K30" s="100">
        <f t="shared" ref="K30:Q30" si="42">SUM(K31:K32)</f>
        <v>0</v>
      </c>
      <c r="L30" s="100">
        <f t="shared" si="42"/>
        <v>0</v>
      </c>
      <c r="M30" s="100">
        <f t="shared" si="42"/>
        <v>0</v>
      </c>
      <c r="N30" s="106">
        <f t="shared" ref="N30:U30" si="43">SUM(N31:N32)</f>
        <v>0</v>
      </c>
      <c r="O30" s="100">
        <f t="shared" si="42"/>
        <v>0</v>
      </c>
      <c r="P30" s="100">
        <f t="shared" si="42"/>
        <v>0</v>
      </c>
      <c r="Q30" s="268">
        <f t="shared" si="42"/>
        <v>0</v>
      </c>
      <c r="R30" s="208">
        <f t="shared" si="43"/>
        <v>0</v>
      </c>
      <c r="S30" s="100">
        <f t="shared" si="43"/>
        <v>0</v>
      </c>
      <c r="T30" s="100">
        <f t="shared" si="43"/>
        <v>0</v>
      </c>
      <c r="U30" s="106">
        <f t="shared" si="43"/>
        <v>0</v>
      </c>
      <c r="V30" s="100">
        <f t="shared" ref="V30:X30" si="44">SUM(V31:V32)</f>
        <v>0</v>
      </c>
      <c r="W30" s="100">
        <f t="shared" si="44"/>
        <v>0</v>
      </c>
      <c r="X30" s="100">
        <f t="shared" si="44"/>
        <v>0</v>
      </c>
      <c r="Y30" s="106">
        <f t="shared" ref="Y30:AA30" si="45">SUM(Y31:Y32)</f>
        <v>0</v>
      </c>
      <c r="Z30" s="100">
        <f t="shared" si="45"/>
        <v>0</v>
      </c>
      <c r="AA30" s="209">
        <f t="shared" si="45"/>
        <v>0</v>
      </c>
      <c r="AB30" s="314"/>
      <c r="AC30" s="173">
        <f t="shared" ref="AC30:AL30" si="46">SUM(AC31:AC32)</f>
        <v>0</v>
      </c>
      <c r="AD30" s="174">
        <f t="shared" si="46"/>
        <v>0</v>
      </c>
      <c r="AE30" s="174">
        <f t="shared" si="46"/>
        <v>0</v>
      </c>
      <c r="AF30" s="174">
        <f t="shared" si="46"/>
        <v>0</v>
      </c>
      <c r="AG30" s="174">
        <f t="shared" si="46"/>
        <v>0</v>
      </c>
      <c r="AH30" s="174">
        <f t="shared" si="46"/>
        <v>0</v>
      </c>
      <c r="AI30" s="174">
        <f t="shared" si="46"/>
        <v>0</v>
      </c>
      <c r="AJ30" s="174">
        <f t="shared" si="46"/>
        <v>0</v>
      </c>
      <c r="AK30" s="174">
        <f t="shared" si="46"/>
        <v>0</v>
      </c>
      <c r="AL30" s="172">
        <f t="shared" si="46"/>
        <v>0</v>
      </c>
      <c r="AN30" s="255">
        <f>SUM(AN31:AN32)</f>
        <v>0</v>
      </c>
      <c r="AO30" s="248">
        <f>SUM(AO31:AO32)</f>
        <v>0</v>
      </c>
      <c r="AP30" s="256">
        <f>SUM(AP31:AP32)</f>
        <v>0</v>
      </c>
    </row>
    <row r="31" spans="1:42" ht="20.100000000000001" customHeight="1" outlineLevel="1">
      <c r="A31" s="240"/>
      <c r="B31" s="230" t="s">
        <v>48</v>
      </c>
      <c r="C31" s="216">
        <v>0</v>
      </c>
      <c r="D31" s="91">
        <v>0</v>
      </c>
      <c r="E31" s="91">
        <v>0</v>
      </c>
      <c r="F31" s="91">
        <v>0</v>
      </c>
      <c r="G31" s="272">
        <v>0</v>
      </c>
      <c r="H31" s="298"/>
      <c r="I31" s="293">
        <v>0</v>
      </c>
      <c r="J31" s="91">
        <v>0</v>
      </c>
      <c r="K31" s="91">
        <v>0</v>
      </c>
      <c r="L31" s="91">
        <v>0</v>
      </c>
      <c r="M31" s="91">
        <v>0</v>
      </c>
      <c r="N31" s="139">
        <f t="shared" ref="N31:N33" si="47">SUM(K31:M31)</f>
        <v>0</v>
      </c>
      <c r="O31" s="140">
        <v>0</v>
      </c>
      <c r="P31" s="91">
        <v>0</v>
      </c>
      <c r="Q31" s="272">
        <v>0</v>
      </c>
      <c r="R31" s="216">
        <v>0</v>
      </c>
      <c r="S31" s="91">
        <v>0</v>
      </c>
      <c r="T31" s="91">
        <v>0</v>
      </c>
      <c r="U31" s="139">
        <v>0</v>
      </c>
      <c r="V31" s="91">
        <v>0</v>
      </c>
      <c r="W31" s="91">
        <v>0</v>
      </c>
      <c r="X31" s="91">
        <v>0</v>
      </c>
      <c r="Y31" s="139">
        <v>0</v>
      </c>
      <c r="Z31" s="91">
        <v>0</v>
      </c>
      <c r="AA31" s="217">
        <v>0</v>
      </c>
      <c r="AB31" s="314"/>
      <c r="AC31" s="183"/>
      <c r="AD31" s="118"/>
      <c r="AE31" s="118"/>
      <c r="AF31" s="118"/>
      <c r="AG31" s="118"/>
      <c r="AH31" s="118"/>
      <c r="AI31" s="118"/>
      <c r="AJ31" s="118"/>
      <c r="AK31" s="118"/>
      <c r="AL31" s="182"/>
      <c r="AN31" s="216">
        <v>0</v>
      </c>
      <c r="AO31" s="91">
        <v>0</v>
      </c>
      <c r="AP31" s="217">
        <v>0</v>
      </c>
    </row>
    <row r="32" spans="1:42" ht="20.100000000000001" customHeight="1" outlineLevel="1" thickBot="1">
      <c r="A32" s="242"/>
      <c r="B32" s="232" t="s">
        <v>49</v>
      </c>
      <c r="C32" s="206">
        <v>0</v>
      </c>
      <c r="D32" s="87">
        <v>0</v>
      </c>
      <c r="E32" s="87">
        <v>0</v>
      </c>
      <c r="F32" s="87">
        <v>0</v>
      </c>
      <c r="G32" s="267">
        <v>0</v>
      </c>
      <c r="H32" s="300"/>
      <c r="I32" s="288">
        <v>0</v>
      </c>
      <c r="J32" s="87">
        <v>0</v>
      </c>
      <c r="K32" s="87">
        <v>0</v>
      </c>
      <c r="L32" s="87">
        <v>0</v>
      </c>
      <c r="M32" s="87">
        <v>0</v>
      </c>
      <c r="N32" s="135">
        <f t="shared" si="47"/>
        <v>0</v>
      </c>
      <c r="O32" s="136">
        <v>0</v>
      </c>
      <c r="P32" s="87">
        <v>0</v>
      </c>
      <c r="Q32" s="267">
        <v>0</v>
      </c>
      <c r="R32" s="206">
        <v>0</v>
      </c>
      <c r="S32" s="87">
        <v>0</v>
      </c>
      <c r="T32" s="87">
        <v>0</v>
      </c>
      <c r="U32" s="135">
        <v>0</v>
      </c>
      <c r="V32" s="87">
        <v>0</v>
      </c>
      <c r="W32" s="87">
        <v>0</v>
      </c>
      <c r="X32" s="87">
        <v>0</v>
      </c>
      <c r="Y32" s="135">
        <v>0</v>
      </c>
      <c r="Z32" s="87">
        <v>0</v>
      </c>
      <c r="AA32" s="207">
        <v>0</v>
      </c>
      <c r="AB32" s="314"/>
      <c r="AC32" s="171"/>
      <c r="AD32" s="110"/>
      <c r="AE32" s="110"/>
      <c r="AF32" s="110"/>
      <c r="AG32" s="110"/>
      <c r="AH32" s="110"/>
      <c r="AI32" s="110"/>
      <c r="AJ32" s="110"/>
      <c r="AK32" s="110"/>
      <c r="AL32" s="170"/>
      <c r="AN32" s="206">
        <v>0</v>
      </c>
      <c r="AO32" s="87">
        <v>0</v>
      </c>
      <c r="AP32" s="207">
        <v>0</v>
      </c>
    </row>
    <row r="33" spans="1:42" ht="20.100000000000001" customHeight="1" outlineLevel="1" thickBot="1">
      <c r="A33" s="239" t="s">
        <v>50</v>
      </c>
      <c r="B33" s="312" t="s">
        <v>13</v>
      </c>
      <c r="C33" s="204">
        <v>0</v>
      </c>
      <c r="D33" s="98">
        <v>0</v>
      </c>
      <c r="E33" s="98">
        <v>0</v>
      </c>
      <c r="F33" s="99">
        <v>0</v>
      </c>
      <c r="G33" s="266">
        <v>0</v>
      </c>
      <c r="H33" s="313"/>
      <c r="I33" s="287">
        <v>0</v>
      </c>
      <c r="J33" s="98">
        <v>0</v>
      </c>
      <c r="K33" s="98">
        <v>0</v>
      </c>
      <c r="L33" s="98">
        <v>0</v>
      </c>
      <c r="M33" s="98">
        <v>0</v>
      </c>
      <c r="N33" s="121">
        <f t="shared" si="47"/>
        <v>0</v>
      </c>
      <c r="O33" s="98">
        <v>0</v>
      </c>
      <c r="P33" s="98">
        <v>0</v>
      </c>
      <c r="Q33" s="266">
        <v>0</v>
      </c>
      <c r="R33" s="204">
        <v>0</v>
      </c>
      <c r="S33" s="98">
        <v>0</v>
      </c>
      <c r="T33" s="98">
        <v>0</v>
      </c>
      <c r="U33" s="121">
        <v>0</v>
      </c>
      <c r="V33" s="98">
        <v>0</v>
      </c>
      <c r="W33" s="98">
        <v>0</v>
      </c>
      <c r="X33" s="98">
        <v>0</v>
      </c>
      <c r="Y33" s="121">
        <v>0</v>
      </c>
      <c r="Z33" s="98">
        <v>0</v>
      </c>
      <c r="AA33" s="205">
        <v>0</v>
      </c>
      <c r="AB33" s="314"/>
      <c r="AC33" s="167"/>
      <c r="AD33" s="168"/>
      <c r="AE33" s="168"/>
      <c r="AF33" s="168"/>
      <c r="AG33" s="168"/>
      <c r="AH33" s="168"/>
      <c r="AI33" s="168"/>
      <c r="AJ33" s="168"/>
      <c r="AK33" s="168"/>
      <c r="AL33" s="169"/>
      <c r="AN33" s="204">
        <v>0</v>
      </c>
      <c r="AO33" s="98">
        <v>0</v>
      </c>
      <c r="AP33" s="205">
        <v>0</v>
      </c>
    </row>
    <row r="34" spans="1:42" ht="30" customHeight="1" outlineLevel="1" thickBot="1">
      <c r="A34" s="239" t="s">
        <v>51</v>
      </c>
      <c r="B34" s="312" t="s">
        <v>14</v>
      </c>
      <c r="C34" s="208">
        <f>SUM(C35:C36)</f>
        <v>0</v>
      </c>
      <c r="D34" s="100">
        <f>SUM(D35:D36)</f>
        <v>0</v>
      </c>
      <c r="E34" s="100">
        <f>SUM(E35:E36)</f>
        <v>0</v>
      </c>
      <c r="F34" s="101">
        <f>SUM(F35:F36)</f>
        <v>0</v>
      </c>
      <c r="G34" s="268">
        <f>SUM(G35:G36)</f>
        <v>0</v>
      </c>
      <c r="H34" s="297"/>
      <c r="I34" s="289">
        <f>SUM(I35:I36)</f>
        <v>0</v>
      </c>
      <c r="J34" s="100">
        <f>SUM(J35:J36)</f>
        <v>0</v>
      </c>
      <c r="K34" s="100">
        <f t="shared" ref="K34:Q34" si="48">SUM(K35:K36)</f>
        <v>0</v>
      </c>
      <c r="L34" s="100">
        <f t="shared" si="48"/>
        <v>0</v>
      </c>
      <c r="M34" s="100">
        <f t="shared" si="48"/>
        <v>0</v>
      </c>
      <c r="N34" s="106">
        <f t="shared" ref="N34:U34" si="49">SUM(N35:N36)</f>
        <v>0</v>
      </c>
      <c r="O34" s="100">
        <f t="shared" si="48"/>
        <v>0</v>
      </c>
      <c r="P34" s="100">
        <f t="shared" si="48"/>
        <v>0</v>
      </c>
      <c r="Q34" s="268">
        <f t="shared" si="48"/>
        <v>0</v>
      </c>
      <c r="R34" s="208">
        <f t="shared" si="49"/>
        <v>0</v>
      </c>
      <c r="S34" s="100">
        <f t="shared" si="49"/>
        <v>0</v>
      </c>
      <c r="T34" s="100">
        <f t="shared" si="49"/>
        <v>0</v>
      </c>
      <c r="U34" s="106">
        <f t="shared" si="49"/>
        <v>0</v>
      </c>
      <c r="V34" s="100">
        <f t="shared" ref="V34:X34" si="50">SUM(V35:V36)</f>
        <v>0</v>
      </c>
      <c r="W34" s="100">
        <f t="shared" si="50"/>
        <v>0</v>
      </c>
      <c r="X34" s="100">
        <f t="shared" si="50"/>
        <v>0</v>
      </c>
      <c r="Y34" s="106">
        <f t="shared" ref="Y34:AA34" si="51">SUM(Y35:Y36)</f>
        <v>0</v>
      </c>
      <c r="Z34" s="100">
        <f t="shared" si="51"/>
        <v>0</v>
      </c>
      <c r="AA34" s="209">
        <f t="shared" si="51"/>
        <v>0</v>
      </c>
      <c r="AB34" s="314"/>
      <c r="AC34" s="173">
        <f t="shared" ref="AC34:AL34" si="52">SUM(AC35:AC36)</f>
        <v>0</v>
      </c>
      <c r="AD34" s="174">
        <f t="shared" si="52"/>
        <v>0</v>
      </c>
      <c r="AE34" s="174">
        <f t="shared" si="52"/>
        <v>0</v>
      </c>
      <c r="AF34" s="174">
        <f t="shared" si="52"/>
        <v>0</v>
      </c>
      <c r="AG34" s="174">
        <f t="shared" si="52"/>
        <v>0</v>
      </c>
      <c r="AH34" s="174">
        <f t="shared" si="52"/>
        <v>0</v>
      </c>
      <c r="AI34" s="174">
        <f t="shared" si="52"/>
        <v>0</v>
      </c>
      <c r="AJ34" s="174">
        <f t="shared" si="52"/>
        <v>0</v>
      </c>
      <c r="AK34" s="174">
        <f t="shared" si="52"/>
        <v>0</v>
      </c>
      <c r="AL34" s="172">
        <f t="shared" si="52"/>
        <v>0</v>
      </c>
      <c r="AN34" s="255">
        <f>SUM(AN35:AN36)</f>
        <v>0</v>
      </c>
      <c r="AO34" s="248">
        <f>SUM(AO35:AO36)</f>
        <v>0</v>
      </c>
      <c r="AP34" s="256">
        <f>SUM(AP35:AP36)</f>
        <v>0</v>
      </c>
    </row>
    <row r="35" spans="1:42" ht="20.100000000000001" customHeight="1" outlineLevel="1">
      <c r="A35" s="240"/>
      <c r="B35" s="235" t="s">
        <v>52</v>
      </c>
      <c r="C35" s="200">
        <v>0</v>
      </c>
      <c r="D35" s="83">
        <v>0</v>
      </c>
      <c r="E35" s="83">
        <v>0</v>
      </c>
      <c r="F35" s="84">
        <v>0</v>
      </c>
      <c r="G35" s="264">
        <v>0</v>
      </c>
      <c r="H35" s="302"/>
      <c r="I35" s="285">
        <v>0</v>
      </c>
      <c r="J35" s="83">
        <v>0</v>
      </c>
      <c r="K35" s="83">
        <v>0</v>
      </c>
      <c r="L35" s="83">
        <v>0</v>
      </c>
      <c r="M35" s="83">
        <v>0</v>
      </c>
      <c r="N35" s="131">
        <f t="shared" ref="N35:N39" si="53">SUM(K35:M35)</f>
        <v>0</v>
      </c>
      <c r="O35" s="132">
        <v>0</v>
      </c>
      <c r="P35" s="83">
        <v>0</v>
      </c>
      <c r="Q35" s="264">
        <v>0</v>
      </c>
      <c r="R35" s="200">
        <v>0</v>
      </c>
      <c r="S35" s="83">
        <v>0</v>
      </c>
      <c r="T35" s="83">
        <v>0</v>
      </c>
      <c r="U35" s="131">
        <v>0</v>
      </c>
      <c r="V35" s="83">
        <v>0</v>
      </c>
      <c r="W35" s="83">
        <v>0</v>
      </c>
      <c r="X35" s="83">
        <v>0</v>
      </c>
      <c r="Y35" s="131">
        <v>0</v>
      </c>
      <c r="Z35" s="83">
        <v>0</v>
      </c>
      <c r="AA35" s="201">
        <v>0</v>
      </c>
      <c r="AB35" s="314"/>
      <c r="AC35" s="164"/>
      <c r="AD35" s="115"/>
      <c r="AE35" s="115"/>
      <c r="AF35" s="115"/>
      <c r="AG35" s="115"/>
      <c r="AH35" s="115"/>
      <c r="AI35" s="115"/>
      <c r="AJ35" s="115"/>
      <c r="AK35" s="115"/>
      <c r="AL35" s="163"/>
      <c r="AN35" s="200">
        <v>0</v>
      </c>
      <c r="AO35" s="83">
        <v>0</v>
      </c>
      <c r="AP35" s="201">
        <v>0</v>
      </c>
    </row>
    <row r="36" spans="1:42" ht="20.100000000000001" customHeight="1" outlineLevel="1" thickBot="1">
      <c r="A36" s="242"/>
      <c r="B36" s="232" t="s">
        <v>53</v>
      </c>
      <c r="C36" s="206">
        <v>0</v>
      </c>
      <c r="D36" s="87">
        <v>0</v>
      </c>
      <c r="E36" s="87">
        <v>0</v>
      </c>
      <c r="F36" s="87">
        <v>0</v>
      </c>
      <c r="G36" s="267">
        <v>0</v>
      </c>
      <c r="H36" s="306"/>
      <c r="I36" s="288">
        <v>0</v>
      </c>
      <c r="J36" s="87">
        <v>0</v>
      </c>
      <c r="K36" s="87">
        <v>0</v>
      </c>
      <c r="L36" s="87">
        <v>0</v>
      </c>
      <c r="M36" s="87">
        <v>0</v>
      </c>
      <c r="N36" s="135">
        <f t="shared" si="53"/>
        <v>0</v>
      </c>
      <c r="O36" s="136">
        <v>0</v>
      </c>
      <c r="P36" s="87">
        <v>0</v>
      </c>
      <c r="Q36" s="267">
        <v>0</v>
      </c>
      <c r="R36" s="206">
        <v>0</v>
      </c>
      <c r="S36" s="87">
        <v>0</v>
      </c>
      <c r="T36" s="87">
        <v>0</v>
      </c>
      <c r="U36" s="135">
        <v>0</v>
      </c>
      <c r="V36" s="87">
        <v>0</v>
      </c>
      <c r="W36" s="87">
        <v>0</v>
      </c>
      <c r="X36" s="87">
        <v>0</v>
      </c>
      <c r="Y36" s="135">
        <v>0</v>
      </c>
      <c r="Z36" s="87">
        <v>0</v>
      </c>
      <c r="AA36" s="207">
        <v>0</v>
      </c>
      <c r="AB36" s="314"/>
      <c r="AC36" s="171"/>
      <c r="AD36" s="110"/>
      <c r="AE36" s="110"/>
      <c r="AF36" s="110"/>
      <c r="AG36" s="110"/>
      <c r="AH36" s="110"/>
      <c r="AI36" s="110"/>
      <c r="AJ36" s="110"/>
      <c r="AK36" s="110"/>
      <c r="AL36" s="170"/>
      <c r="AN36" s="206">
        <v>0</v>
      </c>
      <c r="AO36" s="87">
        <v>0</v>
      </c>
      <c r="AP36" s="207">
        <v>0</v>
      </c>
    </row>
    <row r="37" spans="1:42" ht="20.100000000000001" customHeight="1" outlineLevel="1" thickBot="1">
      <c r="A37" s="239" t="s">
        <v>54</v>
      </c>
      <c r="B37" s="229" t="s">
        <v>5</v>
      </c>
      <c r="C37" s="198">
        <v>621</v>
      </c>
      <c r="D37" s="96">
        <v>3</v>
      </c>
      <c r="E37" s="96">
        <v>0</v>
      </c>
      <c r="F37" s="97">
        <v>624</v>
      </c>
      <c r="G37" s="263">
        <v>345</v>
      </c>
      <c r="H37" s="301"/>
      <c r="I37" s="284">
        <v>418751.66940599959</v>
      </c>
      <c r="J37" s="96">
        <v>44954.176424889971</v>
      </c>
      <c r="K37" s="96">
        <v>415760.08685804717</v>
      </c>
      <c r="L37" s="96">
        <v>965.70199999999932</v>
      </c>
      <c r="M37" s="96">
        <v>0</v>
      </c>
      <c r="N37" s="123">
        <f t="shared" si="53"/>
        <v>416725.78885804716</v>
      </c>
      <c r="O37" s="96">
        <v>44760.651887711196</v>
      </c>
      <c r="P37" s="96">
        <v>273125.8243086976</v>
      </c>
      <c r="Q37" s="263">
        <v>242913.32300575642</v>
      </c>
      <c r="R37" s="198">
        <v>5195.55</v>
      </c>
      <c r="S37" s="96">
        <v>0</v>
      </c>
      <c r="T37" s="96">
        <v>0</v>
      </c>
      <c r="U37" s="123">
        <v>5195.55</v>
      </c>
      <c r="V37" s="96">
        <v>5195.55</v>
      </c>
      <c r="W37" s="96">
        <v>0</v>
      </c>
      <c r="X37" s="96">
        <v>0</v>
      </c>
      <c r="Y37" s="123">
        <v>5195.55</v>
      </c>
      <c r="Z37" s="96">
        <v>57508.619999999937</v>
      </c>
      <c r="AA37" s="199">
        <v>57508.619999999937</v>
      </c>
      <c r="AB37" s="314"/>
      <c r="AC37" s="184"/>
      <c r="AD37" s="185"/>
      <c r="AE37" s="185"/>
      <c r="AF37" s="185"/>
      <c r="AG37" s="185"/>
      <c r="AH37" s="185"/>
      <c r="AI37" s="185"/>
      <c r="AJ37" s="185"/>
      <c r="AK37" s="185"/>
      <c r="AL37" s="186"/>
      <c r="AN37" s="198">
        <v>343</v>
      </c>
      <c r="AO37" s="96">
        <v>0</v>
      </c>
      <c r="AP37" s="199">
        <v>2</v>
      </c>
    </row>
    <row r="38" spans="1:42" ht="30" customHeight="1" outlineLevel="1" thickBot="1">
      <c r="A38" s="239" t="s">
        <v>55</v>
      </c>
      <c r="B38" s="229" t="s">
        <v>241</v>
      </c>
      <c r="C38" s="204">
        <v>958</v>
      </c>
      <c r="D38" s="98">
        <v>951</v>
      </c>
      <c r="E38" s="98">
        <v>0</v>
      </c>
      <c r="F38" s="99">
        <v>1909</v>
      </c>
      <c r="G38" s="266">
        <v>4347</v>
      </c>
      <c r="H38" s="307"/>
      <c r="I38" s="287">
        <v>3396454.7191897882</v>
      </c>
      <c r="J38" s="98">
        <v>1195710.9564179918</v>
      </c>
      <c r="K38" s="98">
        <v>3094105.3591157496</v>
      </c>
      <c r="L38" s="98">
        <v>142329.72258705008</v>
      </c>
      <c r="M38" s="98">
        <v>0</v>
      </c>
      <c r="N38" s="121">
        <f t="shared" si="53"/>
        <v>3236435.0817027995</v>
      </c>
      <c r="O38" s="98">
        <v>1015644.4707807723</v>
      </c>
      <c r="P38" s="98">
        <v>2820067.9202331258</v>
      </c>
      <c r="Q38" s="266">
        <v>1561994.7023112073</v>
      </c>
      <c r="R38" s="204">
        <v>123528.48</v>
      </c>
      <c r="S38" s="98">
        <v>7669.5399999999991</v>
      </c>
      <c r="T38" s="98">
        <v>0</v>
      </c>
      <c r="U38" s="121">
        <v>131198.01999999999</v>
      </c>
      <c r="V38" s="98">
        <v>123528.48</v>
      </c>
      <c r="W38" s="98">
        <v>7669.5399999999991</v>
      </c>
      <c r="X38" s="98">
        <v>0</v>
      </c>
      <c r="Y38" s="121">
        <v>131198.01999999999</v>
      </c>
      <c r="Z38" s="98">
        <v>288700.02</v>
      </c>
      <c r="AA38" s="205">
        <v>276403.02</v>
      </c>
      <c r="AB38" s="314"/>
      <c r="AC38" s="167"/>
      <c r="AD38" s="168"/>
      <c r="AE38" s="168"/>
      <c r="AF38" s="168"/>
      <c r="AG38" s="168"/>
      <c r="AH38" s="168"/>
      <c r="AI38" s="168"/>
      <c r="AJ38" s="168"/>
      <c r="AK38" s="168"/>
      <c r="AL38" s="169"/>
      <c r="AN38" s="204">
        <v>2854</v>
      </c>
      <c r="AO38" s="98">
        <v>0</v>
      </c>
      <c r="AP38" s="205">
        <v>1493</v>
      </c>
    </row>
    <row r="39" spans="1:42" ht="20.100000000000001" customHeight="1" outlineLevel="1" thickBot="1">
      <c r="A39" s="239" t="s">
        <v>56</v>
      </c>
      <c r="B39" s="229" t="s">
        <v>6</v>
      </c>
      <c r="C39" s="204">
        <v>0</v>
      </c>
      <c r="D39" s="98">
        <v>0</v>
      </c>
      <c r="E39" s="98">
        <v>0</v>
      </c>
      <c r="F39" s="99">
        <v>0</v>
      </c>
      <c r="G39" s="266">
        <v>0</v>
      </c>
      <c r="H39" s="307"/>
      <c r="I39" s="287">
        <v>0</v>
      </c>
      <c r="J39" s="98">
        <v>0</v>
      </c>
      <c r="K39" s="98">
        <v>0</v>
      </c>
      <c r="L39" s="98">
        <v>0</v>
      </c>
      <c r="M39" s="98">
        <v>0</v>
      </c>
      <c r="N39" s="121">
        <f t="shared" si="53"/>
        <v>0</v>
      </c>
      <c r="O39" s="98">
        <v>0</v>
      </c>
      <c r="P39" s="98">
        <v>0</v>
      </c>
      <c r="Q39" s="266">
        <v>0</v>
      </c>
      <c r="R39" s="204">
        <v>0</v>
      </c>
      <c r="S39" s="98">
        <v>0</v>
      </c>
      <c r="T39" s="98">
        <v>0</v>
      </c>
      <c r="U39" s="121">
        <v>0</v>
      </c>
      <c r="V39" s="98">
        <v>0</v>
      </c>
      <c r="W39" s="98">
        <v>0</v>
      </c>
      <c r="X39" s="98">
        <v>0</v>
      </c>
      <c r="Y39" s="121">
        <v>0</v>
      </c>
      <c r="Z39" s="98">
        <v>0</v>
      </c>
      <c r="AA39" s="205">
        <v>0</v>
      </c>
      <c r="AB39" s="314"/>
      <c r="AC39" s="167"/>
      <c r="AD39" s="168"/>
      <c r="AE39" s="168"/>
      <c r="AF39" s="168"/>
      <c r="AG39" s="168"/>
      <c r="AH39" s="168"/>
      <c r="AI39" s="168"/>
      <c r="AJ39" s="168"/>
      <c r="AK39" s="168"/>
      <c r="AL39" s="169"/>
      <c r="AN39" s="204">
        <v>0</v>
      </c>
      <c r="AO39" s="98">
        <v>0</v>
      </c>
      <c r="AP39" s="205">
        <v>0</v>
      </c>
    </row>
    <row r="40" spans="1:42" ht="20.100000000000001" customHeight="1" outlineLevel="1" thickBot="1">
      <c r="A40" s="239" t="s">
        <v>57</v>
      </c>
      <c r="B40" s="229" t="s">
        <v>7</v>
      </c>
      <c r="C40" s="149">
        <f>SUM(C41:C43)</f>
        <v>0</v>
      </c>
      <c r="D40" s="95">
        <f>SUM(D41:D43)</f>
        <v>0</v>
      </c>
      <c r="E40" s="95">
        <f>SUM(E41:E43)</f>
        <v>0</v>
      </c>
      <c r="F40" s="95">
        <f>SUM(F41:F43)</f>
        <v>0</v>
      </c>
      <c r="G40" s="259">
        <f>SUM(G41:G43)</f>
        <v>2</v>
      </c>
      <c r="H40" s="307"/>
      <c r="I40" s="281">
        <f>SUM(I41:I43)</f>
        <v>0</v>
      </c>
      <c r="J40" s="95">
        <f>SUM(J41:J43)</f>
        <v>0</v>
      </c>
      <c r="K40" s="95">
        <f t="shared" ref="K40:Q40" si="54">SUM(K41:K43)</f>
        <v>0</v>
      </c>
      <c r="L40" s="95">
        <f t="shared" si="54"/>
        <v>0</v>
      </c>
      <c r="M40" s="95">
        <f t="shared" si="54"/>
        <v>0</v>
      </c>
      <c r="N40" s="120">
        <f t="shared" ref="N40:U40" si="55">SUM(N41:N43)</f>
        <v>0</v>
      </c>
      <c r="O40" s="95">
        <f t="shared" si="54"/>
        <v>0</v>
      </c>
      <c r="P40" s="95">
        <f t="shared" si="54"/>
        <v>172592.82079540999</v>
      </c>
      <c r="Q40" s="259">
        <f t="shared" si="54"/>
        <v>2299.2700729999924</v>
      </c>
      <c r="R40" s="149">
        <f t="shared" si="55"/>
        <v>0</v>
      </c>
      <c r="S40" s="95">
        <f t="shared" si="55"/>
        <v>0</v>
      </c>
      <c r="T40" s="95">
        <f t="shared" si="55"/>
        <v>0</v>
      </c>
      <c r="U40" s="120">
        <f t="shared" si="55"/>
        <v>0</v>
      </c>
      <c r="V40" s="95">
        <f t="shared" ref="V40:X40" si="56">SUM(V41:V43)</f>
        <v>0</v>
      </c>
      <c r="W40" s="95">
        <f t="shared" si="56"/>
        <v>0</v>
      </c>
      <c r="X40" s="95">
        <f t="shared" si="56"/>
        <v>0</v>
      </c>
      <c r="Y40" s="120">
        <f t="shared" ref="Y40:AA40" si="57">SUM(Y41:Y43)</f>
        <v>0</v>
      </c>
      <c r="Z40" s="95">
        <f t="shared" si="57"/>
        <v>-28300753.600000001</v>
      </c>
      <c r="AA40" s="148">
        <f t="shared" si="57"/>
        <v>0</v>
      </c>
      <c r="AB40" s="314"/>
      <c r="AC40" s="160">
        <f t="shared" ref="AC40:AL40" si="58">SUM(AC41:AC43)</f>
        <v>0</v>
      </c>
      <c r="AD40" s="161">
        <f t="shared" si="58"/>
        <v>0</v>
      </c>
      <c r="AE40" s="161">
        <f t="shared" si="58"/>
        <v>0</v>
      </c>
      <c r="AF40" s="161">
        <f t="shared" si="58"/>
        <v>0</v>
      </c>
      <c r="AG40" s="161">
        <f t="shared" si="58"/>
        <v>0</v>
      </c>
      <c r="AH40" s="161">
        <f t="shared" si="58"/>
        <v>0</v>
      </c>
      <c r="AI40" s="161">
        <f t="shared" si="58"/>
        <v>0</v>
      </c>
      <c r="AJ40" s="161">
        <f t="shared" si="58"/>
        <v>0</v>
      </c>
      <c r="AK40" s="161">
        <f t="shared" si="58"/>
        <v>0</v>
      </c>
      <c r="AL40" s="162">
        <f t="shared" si="58"/>
        <v>0</v>
      </c>
      <c r="AN40" s="252">
        <f>SUM(AN41:AN43)</f>
        <v>2</v>
      </c>
      <c r="AO40" s="247">
        <f>SUM(AO41:AO43)</f>
        <v>0</v>
      </c>
      <c r="AP40" s="253">
        <f>SUM(AP41:AP43)</f>
        <v>0</v>
      </c>
    </row>
    <row r="41" spans="1:42" ht="30" customHeight="1" outlineLevel="1">
      <c r="A41" s="240"/>
      <c r="B41" s="230" t="s">
        <v>58</v>
      </c>
      <c r="C41" s="218">
        <v>0</v>
      </c>
      <c r="D41" s="92">
        <v>0</v>
      </c>
      <c r="E41" s="92">
        <v>0</v>
      </c>
      <c r="F41" s="93">
        <v>0</v>
      </c>
      <c r="G41" s="273">
        <v>2</v>
      </c>
      <c r="H41" s="302"/>
      <c r="I41" s="294">
        <v>0</v>
      </c>
      <c r="J41" s="92">
        <v>0</v>
      </c>
      <c r="K41" s="92">
        <v>0</v>
      </c>
      <c r="L41" s="92">
        <v>0</v>
      </c>
      <c r="M41" s="92">
        <v>0</v>
      </c>
      <c r="N41" s="141">
        <f t="shared" ref="N41:N44" si="59">SUM(K41:M41)</f>
        <v>0</v>
      </c>
      <c r="O41" s="142">
        <v>0</v>
      </c>
      <c r="P41" s="92">
        <v>172592.82079540999</v>
      </c>
      <c r="Q41" s="273">
        <v>2299.2700729999924</v>
      </c>
      <c r="R41" s="218">
        <v>0</v>
      </c>
      <c r="S41" s="92">
        <v>0</v>
      </c>
      <c r="T41" s="92">
        <v>0</v>
      </c>
      <c r="U41" s="141">
        <v>0</v>
      </c>
      <c r="V41" s="92">
        <v>0</v>
      </c>
      <c r="W41" s="92">
        <v>0</v>
      </c>
      <c r="X41" s="92">
        <v>0</v>
      </c>
      <c r="Y41" s="141">
        <v>0</v>
      </c>
      <c r="Z41" s="92">
        <v>-28300753.600000001</v>
      </c>
      <c r="AA41" s="219">
        <v>0</v>
      </c>
      <c r="AB41" s="314"/>
      <c r="AC41" s="188"/>
      <c r="AD41" s="119"/>
      <c r="AE41" s="119"/>
      <c r="AF41" s="119"/>
      <c r="AG41" s="119"/>
      <c r="AH41" s="119"/>
      <c r="AI41" s="119"/>
      <c r="AJ41" s="119"/>
      <c r="AK41" s="119"/>
      <c r="AL41" s="187"/>
      <c r="AN41" s="218">
        <v>2</v>
      </c>
      <c r="AO41" s="92">
        <v>0</v>
      </c>
      <c r="AP41" s="219">
        <v>0</v>
      </c>
    </row>
    <row r="42" spans="1:42" ht="20.100000000000001" customHeight="1" outlineLevel="1">
      <c r="A42" s="241"/>
      <c r="B42" s="233" t="s">
        <v>59</v>
      </c>
      <c r="C42" s="210">
        <v>0</v>
      </c>
      <c r="D42" s="88">
        <v>0</v>
      </c>
      <c r="E42" s="88">
        <v>0</v>
      </c>
      <c r="F42" s="88">
        <v>0</v>
      </c>
      <c r="G42" s="269">
        <v>0</v>
      </c>
      <c r="H42" s="299"/>
      <c r="I42" s="290">
        <v>0</v>
      </c>
      <c r="J42" s="88">
        <v>0</v>
      </c>
      <c r="K42" s="88">
        <v>0</v>
      </c>
      <c r="L42" s="88">
        <v>0</v>
      </c>
      <c r="M42" s="88">
        <v>0</v>
      </c>
      <c r="N42" s="137">
        <f t="shared" si="59"/>
        <v>0</v>
      </c>
      <c r="O42" s="138">
        <v>0</v>
      </c>
      <c r="P42" s="88">
        <v>0</v>
      </c>
      <c r="Q42" s="269">
        <v>0</v>
      </c>
      <c r="R42" s="210">
        <v>0</v>
      </c>
      <c r="S42" s="88">
        <v>0</v>
      </c>
      <c r="T42" s="88">
        <v>0</v>
      </c>
      <c r="U42" s="137">
        <v>0</v>
      </c>
      <c r="V42" s="88">
        <v>0</v>
      </c>
      <c r="W42" s="88">
        <v>0</v>
      </c>
      <c r="X42" s="88">
        <v>0</v>
      </c>
      <c r="Y42" s="137">
        <v>0</v>
      </c>
      <c r="Z42" s="88">
        <v>0</v>
      </c>
      <c r="AA42" s="211">
        <v>0</v>
      </c>
      <c r="AB42" s="314"/>
      <c r="AC42" s="176"/>
      <c r="AD42" s="112"/>
      <c r="AE42" s="112"/>
      <c r="AF42" s="112"/>
      <c r="AG42" s="112"/>
      <c r="AH42" s="112"/>
      <c r="AI42" s="112"/>
      <c r="AJ42" s="112"/>
      <c r="AK42" s="112"/>
      <c r="AL42" s="175"/>
      <c r="AN42" s="210">
        <v>0</v>
      </c>
      <c r="AO42" s="88">
        <v>0</v>
      </c>
      <c r="AP42" s="211">
        <v>0</v>
      </c>
    </row>
    <row r="43" spans="1:42" ht="20.100000000000001" customHeight="1" outlineLevel="1" thickBot="1">
      <c r="A43" s="242"/>
      <c r="B43" s="232" t="s">
        <v>60</v>
      </c>
      <c r="C43" s="212">
        <v>0</v>
      </c>
      <c r="D43" s="89">
        <v>0</v>
      </c>
      <c r="E43" s="89">
        <v>0</v>
      </c>
      <c r="F43" s="90">
        <v>0</v>
      </c>
      <c r="G43" s="270">
        <v>0</v>
      </c>
      <c r="H43" s="300"/>
      <c r="I43" s="291">
        <v>0</v>
      </c>
      <c r="J43" s="89">
        <v>0</v>
      </c>
      <c r="K43" s="89">
        <v>0</v>
      </c>
      <c r="L43" s="89">
        <v>0</v>
      </c>
      <c r="M43" s="89">
        <v>0</v>
      </c>
      <c r="N43" s="124">
        <f t="shared" si="59"/>
        <v>0</v>
      </c>
      <c r="O43" s="104">
        <v>0</v>
      </c>
      <c r="P43" s="89">
        <v>0</v>
      </c>
      <c r="Q43" s="270">
        <v>0</v>
      </c>
      <c r="R43" s="212">
        <v>0</v>
      </c>
      <c r="S43" s="89">
        <v>0</v>
      </c>
      <c r="T43" s="89">
        <v>0</v>
      </c>
      <c r="U43" s="124">
        <v>0</v>
      </c>
      <c r="V43" s="89">
        <v>0</v>
      </c>
      <c r="W43" s="89">
        <v>0</v>
      </c>
      <c r="X43" s="89">
        <v>0</v>
      </c>
      <c r="Y43" s="124">
        <v>0</v>
      </c>
      <c r="Z43" s="89">
        <v>0</v>
      </c>
      <c r="AA43" s="213">
        <v>0</v>
      </c>
      <c r="AB43" s="314"/>
      <c r="AC43" s="178"/>
      <c r="AD43" s="117"/>
      <c r="AE43" s="117"/>
      <c r="AF43" s="117"/>
      <c r="AG43" s="117"/>
      <c r="AH43" s="117"/>
      <c r="AI43" s="117"/>
      <c r="AJ43" s="117"/>
      <c r="AK43" s="117"/>
      <c r="AL43" s="177"/>
      <c r="AN43" s="212">
        <v>0</v>
      </c>
      <c r="AO43" s="89">
        <v>0</v>
      </c>
      <c r="AP43" s="213">
        <v>0</v>
      </c>
    </row>
    <row r="44" spans="1:42" ht="20.100000000000001" customHeight="1" outlineLevel="1" thickBot="1">
      <c r="A44" s="239" t="s">
        <v>61</v>
      </c>
      <c r="B44" s="229" t="s">
        <v>8</v>
      </c>
      <c r="C44" s="204">
        <v>0</v>
      </c>
      <c r="D44" s="98">
        <v>3471</v>
      </c>
      <c r="E44" s="98">
        <v>0</v>
      </c>
      <c r="F44" s="99">
        <v>3471</v>
      </c>
      <c r="G44" s="266">
        <v>7440</v>
      </c>
      <c r="H44" s="307"/>
      <c r="I44" s="287">
        <v>255282.29075758654</v>
      </c>
      <c r="J44" s="98">
        <v>0</v>
      </c>
      <c r="K44" s="98">
        <v>0</v>
      </c>
      <c r="L44" s="98">
        <v>206736.35448801756</v>
      </c>
      <c r="M44" s="98">
        <v>0</v>
      </c>
      <c r="N44" s="121">
        <f t="shared" si="59"/>
        <v>206736.35448801756</v>
      </c>
      <c r="O44" s="98">
        <v>0</v>
      </c>
      <c r="P44" s="98">
        <v>137026.26281924645</v>
      </c>
      <c r="Q44" s="266">
        <v>137026.26281924645</v>
      </c>
      <c r="R44" s="204">
        <v>0</v>
      </c>
      <c r="S44" s="98">
        <v>82909.290000000008</v>
      </c>
      <c r="T44" s="98">
        <v>0</v>
      </c>
      <c r="U44" s="121">
        <v>82909.290000000008</v>
      </c>
      <c r="V44" s="98">
        <v>0</v>
      </c>
      <c r="W44" s="98">
        <v>82909.290000000008</v>
      </c>
      <c r="X44" s="98">
        <v>0</v>
      </c>
      <c r="Y44" s="121">
        <v>82909.290000000008</v>
      </c>
      <c r="Z44" s="98">
        <v>194597.33</v>
      </c>
      <c r="AA44" s="205">
        <v>194597.33</v>
      </c>
      <c r="AB44" s="314"/>
      <c r="AC44" s="167"/>
      <c r="AD44" s="168"/>
      <c r="AE44" s="168"/>
      <c r="AF44" s="168"/>
      <c r="AG44" s="168"/>
      <c r="AH44" s="168"/>
      <c r="AI44" s="168"/>
      <c r="AJ44" s="168"/>
      <c r="AK44" s="168"/>
      <c r="AL44" s="169"/>
      <c r="AN44" s="204">
        <v>0</v>
      </c>
      <c r="AO44" s="98">
        <v>0</v>
      </c>
      <c r="AP44" s="205">
        <v>7440</v>
      </c>
    </row>
    <row r="45" spans="1:42" ht="30" customHeight="1" outlineLevel="1" thickBot="1">
      <c r="A45" s="239" t="s">
        <v>62</v>
      </c>
      <c r="B45" s="229" t="s">
        <v>242</v>
      </c>
      <c r="C45" s="208">
        <f>SUM(C46:C48)</f>
        <v>83</v>
      </c>
      <c r="D45" s="100">
        <f>SUM(D46:D48)</f>
        <v>0</v>
      </c>
      <c r="E45" s="100">
        <f>SUM(E46:E48)</f>
        <v>0</v>
      </c>
      <c r="F45" s="101">
        <f>SUM(F46:F48)</f>
        <v>83</v>
      </c>
      <c r="G45" s="268">
        <f>SUM(G46:G48)</f>
        <v>176</v>
      </c>
      <c r="H45" s="307"/>
      <c r="I45" s="289">
        <f>SUM(I46:I48)</f>
        <v>1005170.0295096996</v>
      </c>
      <c r="J45" s="100">
        <f>SUM(J46:J48)</f>
        <v>716560.68845468014</v>
      </c>
      <c r="K45" s="100">
        <f t="shared" ref="K45:Q45" si="60">SUM(K46:K48)</f>
        <v>1003616.0622341101</v>
      </c>
      <c r="L45" s="100">
        <f t="shared" si="60"/>
        <v>0</v>
      </c>
      <c r="M45" s="100">
        <f t="shared" si="60"/>
        <v>0</v>
      </c>
      <c r="N45" s="106">
        <f t="shared" ref="N45:U45" si="61">SUM(N46:N48)</f>
        <v>1003616.0622341101</v>
      </c>
      <c r="O45" s="100">
        <f t="shared" si="60"/>
        <v>716385.4173583698</v>
      </c>
      <c r="P45" s="100">
        <f t="shared" si="60"/>
        <v>237763.79020289006</v>
      </c>
      <c r="Q45" s="268">
        <f t="shared" si="60"/>
        <v>111652.47288973932</v>
      </c>
      <c r="R45" s="208">
        <f t="shared" si="61"/>
        <v>6980.15</v>
      </c>
      <c r="S45" s="100">
        <f t="shared" si="61"/>
        <v>0</v>
      </c>
      <c r="T45" s="100">
        <f t="shared" si="61"/>
        <v>0</v>
      </c>
      <c r="U45" s="106">
        <f t="shared" si="61"/>
        <v>6980.15</v>
      </c>
      <c r="V45" s="100">
        <f t="shared" ref="V45:X45" si="62">SUM(V46:V48)</f>
        <v>6980.15</v>
      </c>
      <c r="W45" s="100">
        <f t="shared" si="62"/>
        <v>0</v>
      </c>
      <c r="X45" s="100">
        <f t="shared" si="62"/>
        <v>0</v>
      </c>
      <c r="Y45" s="106">
        <f t="shared" ref="Y45:AA45" si="63">SUM(Y46:Y48)</f>
        <v>6980.15</v>
      </c>
      <c r="Z45" s="100">
        <f t="shared" si="63"/>
        <v>47867.929999999993</v>
      </c>
      <c r="AA45" s="209">
        <f t="shared" si="63"/>
        <v>47867.929999999993</v>
      </c>
      <c r="AB45" s="314"/>
      <c r="AC45" s="173">
        <f t="shared" ref="AC45:AL45" si="64">SUM(AC46:AC48)</f>
        <v>0</v>
      </c>
      <c r="AD45" s="174">
        <f t="shared" si="64"/>
        <v>0</v>
      </c>
      <c r="AE45" s="174">
        <f t="shared" si="64"/>
        <v>0</v>
      </c>
      <c r="AF45" s="174">
        <f t="shared" si="64"/>
        <v>0</v>
      </c>
      <c r="AG45" s="174">
        <f t="shared" si="64"/>
        <v>0</v>
      </c>
      <c r="AH45" s="174">
        <f t="shared" si="64"/>
        <v>0</v>
      </c>
      <c r="AI45" s="174">
        <f t="shared" si="64"/>
        <v>0</v>
      </c>
      <c r="AJ45" s="174">
        <f t="shared" si="64"/>
        <v>0</v>
      </c>
      <c r="AK45" s="174">
        <f t="shared" si="64"/>
        <v>0</v>
      </c>
      <c r="AL45" s="172">
        <f t="shared" si="64"/>
        <v>0</v>
      </c>
      <c r="AN45" s="255">
        <f>SUM(AN46:AN48)</f>
        <v>175</v>
      </c>
      <c r="AO45" s="248">
        <f>SUM(AO46:AO48)</f>
        <v>0</v>
      </c>
      <c r="AP45" s="256">
        <f>SUM(AP46:AP48)</f>
        <v>1</v>
      </c>
    </row>
    <row r="46" spans="1:42" ht="20.100000000000001" customHeight="1" outlineLevel="1">
      <c r="A46" s="240"/>
      <c r="B46" s="236" t="s">
        <v>63</v>
      </c>
      <c r="C46" s="216">
        <v>0</v>
      </c>
      <c r="D46" s="91">
        <v>0</v>
      </c>
      <c r="E46" s="91">
        <v>0</v>
      </c>
      <c r="F46" s="91">
        <v>0</v>
      </c>
      <c r="G46" s="272">
        <v>0</v>
      </c>
      <c r="H46" s="302"/>
      <c r="I46" s="293">
        <v>0</v>
      </c>
      <c r="J46" s="91">
        <v>0</v>
      </c>
      <c r="K46" s="91">
        <v>0</v>
      </c>
      <c r="L46" s="91">
        <v>0</v>
      </c>
      <c r="M46" s="91">
        <v>0</v>
      </c>
      <c r="N46" s="139">
        <f t="shared" ref="N46:N49" si="65">SUM(K46:M46)</f>
        <v>0</v>
      </c>
      <c r="O46" s="140">
        <v>0</v>
      </c>
      <c r="P46" s="91">
        <v>0</v>
      </c>
      <c r="Q46" s="272">
        <v>0</v>
      </c>
      <c r="R46" s="216">
        <v>0</v>
      </c>
      <c r="S46" s="91">
        <v>0</v>
      </c>
      <c r="T46" s="91">
        <v>0</v>
      </c>
      <c r="U46" s="139">
        <v>0</v>
      </c>
      <c r="V46" s="91">
        <v>0</v>
      </c>
      <c r="W46" s="91">
        <v>0</v>
      </c>
      <c r="X46" s="91">
        <v>0</v>
      </c>
      <c r="Y46" s="139">
        <v>0</v>
      </c>
      <c r="Z46" s="91">
        <v>0</v>
      </c>
      <c r="AA46" s="217">
        <v>0</v>
      </c>
      <c r="AB46" s="314"/>
      <c r="AC46" s="183"/>
      <c r="AD46" s="118"/>
      <c r="AE46" s="118"/>
      <c r="AF46" s="118"/>
      <c r="AG46" s="118"/>
      <c r="AH46" s="118"/>
      <c r="AI46" s="118"/>
      <c r="AJ46" s="118"/>
      <c r="AK46" s="118"/>
      <c r="AL46" s="182"/>
      <c r="AN46" s="216">
        <v>0</v>
      </c>
      <c r="AO46" s="91">
        <v>0</v>
      </c>
      <c r="AP46" s="217">
        <v>0</v>
      </c>
    </row>
    <row r="47" spans="1:42" ht="20.100000000000001" customHeight="1" outlineLevel="1">
      <c r="A47" s="241"/>
      <c r="B47" s="237" t="s">
        <v>64</v>
      </c>
      <c r="C47" s="220">
        <v>0</v>
      </c>
      <c r="D47" s="79">
        <v>0</v>
      </c>
      <c r="E47" s="79">
        <v>0</v>
      </c>
      <c r="F47" s="80">
        <v>0</v>
      </c>
      <c r="G47" s="261">
        <v>0</v>
      </c>
      <c r="H47" s="299"/>
      <c r="I47" s="282">
        <v>0</v>
      </c>
      <c r="J47" s="79">
        <v>0</v>
      </c>
      <c r="K47" s="79">
        <v>0</v>
      </c>
      <c r="L47" s="79">
        <v>0</v>
      </c>
      <c r="M47" s="79">
        <v>0</v>
      </c>
      <c r="N47" s="127">
        <f t="shared" si="65"/>
        <v>0</v>
      </c>
      <c r="O47" s="128">
        <v>0</v>
      </c>
      <c r="P47" s="79">
        <v>0</v>
      </c>
      <c r="Q47" s="261">
        <v>0</v>
      </c>
      <c r="R47" s="220">
        <v>0</v>
      </c>
      <c r="S47" s="79">
        <v>0</v>
      </c>
      <c r="T47" s="79">
        <v>0</v>
      </c>
      <c r="U47" s="127">
        <v>0</v>
      </c>
      <c r="V47" s="79">
        <v>0</v>
      </c>
      <c r="W47" s="79">
        <v>0</v>
      </c>
      <c r="X47" s="79">
        <v>0</v>
      </c>
      <c r="Y47" s="127">
        <v>0</v>
      </c>
      <c r="Z47" s="79">
        <v>0</v>
      </c>
      <c r="AA47" s="196">
        <v>0</v>
      </c>
      <c r="AB47" s="314"/>
      <c r="AC47" s="154"/>
      <c r="AD47" s="113"/>
      <c r="AE47" s="113"/>
      <c r="AF47" s="113"/>
      <c r="AG47" s="113"/>
      <c r="AH47" s="113"/>
      <c r="AI47" s="113"/>
      <c r="AJ47" s="113"/>
      <c r="AK47" s="113"/>
      <c r="AL47" s="153"/>
      <c r="AN47" s="220">
        <v>0</v>
      </c>
      <c r="AO47" s="79">
        <v>0</v>
      </c>
      <c r="AP47" s="196">
        <v>0</v>
      </c>
    </row>
    <row r="48" spans="1:42" ht="20.100000000000001" customHeight="1" outlineLevel="1" thickBot="1">
      <c r="A48" s="242"/>
      <c r="B48" s="238" t="s">
        <v>65</v>
      </c>
      <c r="C48" s="221">
        <v>83</v>
      </c>
      <c r="D48" s="104">
        <v>0</v>
      </c>
      <c r="E48" s="104">
        <v>0</v>
      </c>
      <c r="F48" s="105">
        <v>83</v>
      </c>
      <c r="G48" s="274">
        <v>176</v>
      </c>
      <c r="H48" s="300"/>
      <c r="I48" s="295">
        <v>1005170.0295096996</v>
      </c>
      <c r="J48" s="104">
        <v>716560.68845468014</v>
      </c>
      <c r="K48" s="104">
        <v>1003616.0622341101</v>
      </c>
      <c r="L48" s="104">
        <v>0</v>
      </c>
      <c r="M48" s="104">
        <v>0</v>
      </c>
      <c r="N48" s="124">
        <f t="shared" si="65"/>
        <v>1003616.0622341101</v>
      </c>
      <c r="O48" s="104">
        <v>716385.4173583698</v>
      </c>
      <c r="P48" s="104">
        <v>237763.79020289006</v>
      </c>
      <c r="Q48" s="274">
        <v>111652.47288973932</v>
      </c>
      <c r="R48" s="221">
        <v>6980.15</v>
      </c>
      <c r="S48" s="104">
        <v>0</v>
      </c>
      <c r="T48" s="104">
        <v>0</v>
      </c>
      <c r="U48" s="124">
        <v>6980.15</v>
      </c>
      <c r="V48" s="104">
        <v>6980.15</v>
      </c>
      <c r="W48" s="104">
        <v>0</v>
      </c>
      <c r="X48" s="104">
        <v>0</v>
      </c>
      <c r="Y48" s="124">
        <v>6980.15</v>
      </c>
      <c r="Z48" s="104">
        <v>47867.929999999993</v>
      </c>
      <c r="AA48" s="222">
        <v>47867.929999999993</v>
      </c>
      <c r="AB48" s="314"/>
      <c r="AC48" s="178"/>
      <c r="AD48" s="117"/>
      <c r="AE48" s="117"/>
      <c r="AF48" s="117"/>
      <c r="AG48" s="117"/>
      <c r="AH48" s="117"/>
      <c r="AI48" s="117"/>
      <c r="AJ48" s="117"/>
      <c r="AK48" s="117"/>
      <c r="AL48" s="177"/>
      <c r="AN48" s="221">
        <v>175</v>
      </c>
      <c r="AO48" s="104">
        <v>0</v>
      </c>
      <c r="AP48" s="222">
        <v>1</v>
      </c>
    </row>
    <row r="49" spans="1:42" ht="20.100000000000001" customHeight="1" outlineLevel="1" thickBot="1">
      <c r="A49" s="239" t="s">
        <v>66</v>
      </c>
      <c r="B49" s="229" t="s">
        <v>9</v>
      </c>
      <c r="C49" s="198">
        <v>0</v>
      </c>
      <c r="D49" s="96">
        <v>0</v>
      </c>
      <c r="E49" s="96">
        <v>0</v>
      </c>
      <c r="F49" s="97">
        <v>0</v>
      </c>
      <c r="G49" s="263">
        <v>0</v>
      </c>
      <c r="H49" s="297"/>
      <c r="I49" s="284">
        <v>0</v>
      </c>
      <c r="J49" s="96">
        <v>0</v>
      </c>
      <c r="K49" s="96">
        <v>0</v>
      </c>
      <c r="L49" s="96">
        <v>0</v>
      </c>
      <c r="M49" s="96">
        <v>0</v>
      </c>
      <c r="N49" s="123">
        <f t="shared" si="65"/>
        <v>0</v>
      </c>
      <c r="O49" s="96">
        <v>0</v>
      </c>
      <c r="P49" s="96">
        <v>0</v>
      </c>
      <c r="Q49" s="263">
        <v>0</v>
      </c>
      <c r="R49" s="198">
        <v>0</v>
      </c>
      <c r="S49" s="96">
        <v>0</v>
      </c>
      <c r="T49" s="96">
        <v>0</v>
      </c>
      <c r="U49" s="123">
        <v>0</v>
      </c>
      <c r="V49" s="96">
        <v>0</v>
      </c>
      <c r="W49" s="96">
        <v>0</v>
      </c>
      <c r="X49" s="96">
        <v>0</v>
      </c>
      <c r="Y49" s="123">
        <v>0</v>
      </c>
      <c r="Z49" s="96">
        <v>0</v>
      </c>
      <c r="AA49" s="199">
        <v>0</v>
      </c>
      <c r="AB49" s="31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6"/>
      <c r="AN49" s="198">
        <v>0</v>
      </c>
      <c r="AO49" s="96">
        <v>0</v>
      </c>
      <c r="AP49" s="199">
        <v>0</v>
      </c>
    </row>
    <row r="50" spans="1:42" ht="20.100000000000001" customHeight="1" outlineLevel="1" thickBot="1">
      <c r="A50" s="362" t="s">
        <v>67</v>
      </c>
      <c r="B50" s="363"/>
      <c r="C50" s="223">
        <f>C11+C16+C17+C20+C21+C24+C28+C29+C30+C33+C34+C37+C38+C39+C40+C44+C45+C49</f>
        <v>14832</v>
      </c>
      <c r="D50" s="106">
        <f t="shared" ref="D50:AL50" si="66">D11+D16+D17+D20+D21+D24+D28+D29+D30+D33+D34+D37+D38+D39+D40+D44+D45+D49</f>
        <v>178341</v>
      </c>
      <c r="E50" s="106">
        <f t="shared" si="66"/>
        <v>1671</v>
      </c>
      <c r="F50" s="106">
        <f t="shared" si="66"/>
        <v>194844</v>
      </c>
      <c r="G50" s="275">
        <f t="shared" ref="G50" si="67">G11+G16+G17+G20+G21+G24+G28+G29+G30+G33+G34+G37+G38+G39+G40+G44+G45+G49</f>
        <v>138665</v>
      </c>
      <c r="H50" s="308">
        <f t="shared" si="66"/>
        <v>160756</v>
      </c>
      <c r="I50" s="296">
        <f t="shared" ref="I50:J50" si="68">I11+I16+I17+I20+I21+I24+I28+I29+I30+I33+I34+I37+I38+I39+I40+I44+I45+I49</f>
        <v>18733179.81910748</v>
      </c>
      <c r="J50" s="106">
        <f t="shared" si="68"/>
        <v>8342285.0326306671</v>
      </c>
      <c r="K50" s="106">
        <f t="shared" ref="K50:M50" si="69">K11+K16+K17+K20+K21+K24+K28+K29+K30+K33+K34+K37+K38+K39+K40+K44+K45+K49</f>
        <v>12279305.814601019</v>
      </c>
      <c r="L50" s="106">
        <f t="shared" si="69"/>
        <v>4980581.7947343076</v>
      </c>
      <c r="M50" s="106">
        <f t="shared" si="69"/>
        <v>181891.05059274132</v>
      </c>
      <c r="N50" s="106">
        <f t="shared" si="66"/>
        <v>17441778.659928069</v>
      </c>
      <c r="O50" s="106">
        <f t="shared" si="66"/>
        <v>7393956.390616538</v>
      </c>
      <c r="P50" s="106">
        <f t="shared" ref="P50:Q50" si="70">P11+P16+P17+P20+P21+P24+P28+P29+P30+P33+P34+P37+P38+P39+P40+P44+P45+P49</f>
        <v>15782038.237963842</v>
      </c>
      <c r="Q50" s="275">
        <f t="shared" si="70"/>
        <v>8883028.0452892128</v>
      </c>
      <c r="R50" s="223">
        <f t="shared" si="66"/>
        <v>2846654.3024999998</v>
      </c>
      <c r="S50" s="106">
        <f t="shared" si="66"/>
        <v>3472400.3054779423</v>
      </c>
      <c r="T50" s="106">
        <f t="shared" si="66"/>
        <v>37008.5</v>
      </c>
      <c r="U50" s="106">
        <f t="shared" si="66"/>
        <v>6356063.1079779416</v>
      </c>
      <c r="V50" s="106">
        <f t="shared" ref="V50:X50" si="71">V11+V16+V17+V20+V21+V24+V28+V29+V30+V33+V34+V37+V38+V39+V40+V44+V45+V49</f>
        <v>857247.80100000009</v>
      </c>
      <c r="W50" s="106">
        <f t="shared" si="71"/>
        <v>1132369.7594779425</v>
      </c>
      <c r="X50" s="106">
        <f t="shared" si="71"/>
        <v>11102.549999999996</v>
      </c>
      <c r="Y50" s="106">
        <f t="shared" ref="Y50:AA50" si="72">Y11+Y16+Y17+Y20+Y21+Y24+Y28+Y29+Y30+Y33+Y34+Y37+Y38+Y39+Y40+Y44+Y45+Y49</f>
        <v>2000720.1104779427</v>
      </c>
      <c r="Z50" s="106">
        <f t="shared" si="72"/>
        <v>-22341774.548746392</v>
      </c>
      <c r="AA50" s="224">
        <f t="shared" si="72"/>
        <v>2219590.2241613595</v>
      </c>
      <c r="AB50" s="317"/>
      <c r="AC50" s="189">
        <f t="shared" si="66"/>
        <v>0</v>
      </c>
      <c r="AD50" s="190">
        <f t="shared" si="66"/>
        <v>0</v>
      </c>
      <c r="AE50" s="190">
        <f t="shared" si="66"/>
        <v>0</v>
      </c>
      <c r="AF50" s="190">
        <f t="shared" si="66"/>
        <v>0</v>
      </c>
      <c r="AG50" s="190">
        <f t="shared" si="66"/>
        <v>0</v>
      </c>
      <c r="AH50" s="190">
        <f t="shared" si="66"/>
        <v>0</v>
      </c>
      <c r="AI50" s="190">
        <f t="shared" si="66"/>
        <v>0</v>
      </c>
      <c r="AJ50" s="190">
        <f t="shared" si="66"/>
        <v>0</v>
      </c>
      <c r="AK50" s="190">
        <f t="shared" si="66"/>
        <v>0</v>
      </c>
      <c r="AL50" s="191">
        <f t="shared" si="66"/>
        <v>0</v>
      </c>
      <c r="AN50" s="257">
        <f t="shared" ref="AN50" si="73">AN11+AN16+AN17+AN20+AN21+AN24+AN28+AN29+AN30+AN33+AN34+AN37+AN38+AN39+AN40+AN44+AN45+AN49</f>
        <v>25079</v>
      </c>
      <c r="AO50" s="249">
        <f t="shared" ref="AO50:AP50" si="74">AO11+AO16+AO17+AO20+AO21+AO24+AO28+AO29+AO30+AO33+AO34+AO37+AO38+AO39+AO40+AO44+AO45+AO49</f>
        <v>1539</v>
      </c>
      <c r="AP50" s="258">
        <f t="shared" si="74"/>
        <v>112047</v>
      </c>
    </row>
  </sheetData>
  <mergeCells count="39">
    <mergeCell ref="R8:Y8"/>
    <mergeCell ref="V9:Y9"/>
    <mergeCell ref="A50:B50"/>
    <mergeCell ref="A8:A10"/>
    <mergeCell ref="B8:B10"/>
    <mergeCell ref="C9:F9"/>
    <mergeCell ref="C8:G8"/>
    <mergeCell ref="AL9:AL10"/>
    <mergeCell ref="AG8:AH8"/>
    <mergeCell ref="H8:H10"/>
    <mergeCell ref="I8:J8"/>
    <mergeCell ref="I9:I10"/>
    <mergeCell ref="J9:J10"/>
    <mergeCell ref="K8:O8"/>
    <mergeCell ref="K9:N9"/>
    <mergeCell ref="R9:U9"/>
    <mergeCell ref="Q9:Q10"/>
    <mergeCell ref="AI9:AI10"/>
    <mergeCell ref="AJ9:AJ10"/>
    <mergeCell ref="Z8:AA8"/>
    <mergeCell ref="Z9:Z10"/>
    <mergeCell ref="P8:Q8"/>
    <mergeCell ref="P9:P10"/>
    <mergeCell ref="AN9:AP9"/>
    <mergeCell ref="AN8:AP8"/>
    <mergeCell ref="C6:AA7"/>
    <mergeCell ref="AI8:AJ8"/>
    <mergeCell ref="AC8:AD8"/>
    <mergeCell ref="AC9:AC10"/>
    <mergeCell ref="AD9:AD10"/>
    <mergeCell ref="AA9:AA10"/>
    <mergeCell ref="AG9:AG10"/>
    <mergeCell ref="AH9:AH10"/>
    <mergeCell ref="AC6:AL7"/>
    <mergeCell ref="AE8:AF8"/>
    <mergeCell ref="AE9:AE10"/>
    <mergeCell ref="AF9:AF10"/>
    <mergeCell ref="AK8:AL8"/>
    <mergeCell ref="AK9:AK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0:G11 C10:F11 J50 K50:M50 O50:Q50 R10:T11 V50:X50 Y10 V9:Y9 Y11 Z9:AA10 Z11:AA11" unlockedFormula="1"/>
    <ignoredError sqref="U50 H21 H17 G50 J11 K11:Q11 K9:O10 Y50:AA50" formula="1"/>
    <ignoredError sqref="U17 U24 C50:F50 C17:F17 C21:F21 C24:F24 C30:F30 C34:F34 C40:F40 C45:F45 G24 G30 G34 G40 G17 G21 H34 H30 G45 I24 I17 I21 I45 J17 I40 N50 O17:Q17 K17:M17 N17 P9:Q10 R34:T34 R45:T45 R21:T21 R17:T17 R24:T24 R30:T30 R40:T40 V11:X11 V10:X10 V17:X17 Z17:AA17 Y17 AN10:AP11 J21 J24 I30 J30 I34 J34 J40 J45 O21:Q21 K21:M21 N21 O24:Q24 K24:M24 N24 O30:Q30 K30:M30 N30 O34:Q34 K34:M34 N34 O40:Q40 K40:M40 N40 O45:Q45 K45:M45 N45 AN17:AP17 AN21:AP21 AN24:AP24 AN30:AP30 AN34:AP34 AN40:AP40 AN45:AP45 V21:X21 V24:X24 V30:X30 V34:X34 V40:X40 V45:X45 Z21:AA21 Z24:AA24 Z30:AA30 Z34:AA34 Z40:AA40 Z45:AA45 U21 Y21 Y24 U30 Y30 U34 Y34 U40 Y40 U45 Y45 H40 H45 H50" formula="1" unlockedFormula="1"/>
    <ignoredError sqref="A11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Gela Dzagania</cp:lastModifiedBy>
  <cp:lastPrinted>2017-10-18T12:38:28Z</cp:lastPrinted>
  <dcterms:created xsi:type="dcterms:W3CDTF">1996-10-14T23:33:28Z</dcterms:created>
  <dcterms:modified xsi:type="dcterms:W3CDTF">2019-05-22T08:44:12Z</dcterms:modified>
</cp:coreProperties>
</file>