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606"/>
  <workbookPr/>
  <mc:AlternateContent xmlns:mc="http://schemas.openxmlformats.org/markup-compatibility/2006">
    <mc:Choice Requires="x15">
      <x15ac:absPath xmlns:x15ac="http://schemas.microsoft.com/office/spreadsheetml/2010/11/ac" url="/Users/nataaqulashvili/Downloads/"/>
    </mc:Choice>
  </mc:AlternateContent>
  <bookViews>
    <workbookView xWindow="60" yWindow="960" windowWidth="28800" windowHeight="12280" activeTab="2"/>
  </bookViews>
  <sheets>
    <sheet name="BS" sheetId="2" r:id="rId1"/>
    <sheet name="IS" sheetId="4" r:id="rId2"/>
    <sheet name="Insurance-Reinsurance" sheetId="1" r:id="rId3"/>
  </sheets>
  <definedNames>
    <definedName name="_xlnm._FilterDatabase" localSheetId="2" hidden="1">'Insurance-Reinsurance'!$B$15:$G$30</definedName>
    <definedName name="_xlnm._FilterDatabase" localSheetId="1" hidden="1">IS!$D$5:$D$85</definedName>
    <definedName name="_xlnm.Print_Area" localSheetId="0">BS!$B$5:$E$62</definedName>
    <definedName name="_xlnm.Print_Area" localSheetId="1">IS!$B$5:$E$85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E44" i="2"/>
  <c r="E54" i="2"/>
  <c r="E31" i="2"/>
  <c r="E65" i="4"/>
  <c r="E53" i="4"/>
  <c r="E42" i="4"/>
  <c r="E39" i="4"/>
  <c r="E33" i="4"/>
  <c r="E45" i="4"/>
  <c r="E23" i="4"/>
  <c r="E17" i="4"/>
  <c r="E26" i="4"/>
  <c r="E47" i="4"/>
  <c r="E76" i="4"/>
  <c r="E78" i="4"/>
  <c r="Y53" i="1"/>
  <c r="U53" i="1"/>
  <c r="N53" i="1"/>
  <c r="F53" i="1"/>
  <c r="X49" i="1"/>
  <c r="Y52" i="1"/>
  <c r="T49" i="1"/>
  <c r="U52" i="1"/>
  <c r="P49" i="1"/>
  <c r="L49" i="1"/>
  <c r="N52" i="1"/>
  <c r="G49" i="1"/>
  <c r="F52" i="1"/>
  <c r="Y51" i="1"/>
  <c r="U51" i="1"/>
  <c r="N51" i="1"/>
  <c r="F51" i="1"/>
  <c r="Z49" i="1"/>
  <c r="Y50" i="1"/>
  <c r="Y49" i="1"/>
  <c r="U50" i="1"/>
  <c r="Q49" i="1"/>
  <c r="N50" i="1"/>
  <c r="M49" i="1"/>
  <c r="J49" i="1"/>
  <c r="I49" i="1"/>
  <c r="E49" i="1"/>
  <c r="D49" i="1"/>
  <c r="AL49" i="1"/>
  <c r="AK49" i="1"/>
  <c r="AJ49" i="1"/>
  <c r="AI49" i="1"/>
  <c r="AH49" i="1"/>
  <c r="AG49" i="1"/>
  <c r="AF49" i="1"/>
  <c r="AE49" i="1"/>
  <c r="AD49" i="1"/>
  <c r="AC49" i="1"/>
  <c r="AA49" i="1"/>
  <c r="W49" i="1"/>
  <c r="S49" i="1"/>
  <c r="O49" i="1"/>
  <c r="K49" i="1"/>
  <c r="Y48" i="1"/>
  <c r="U48" i="1"/>
  <c r="N48" i="1"/>
  <c r="F48" i="1"/>
  <c r="Y47" i="1"/>
  <c r="U47" i="1"/>
  <c r="Q44" i="1"/>
  <c r="M44" i="1"/>
  <c r="N47" i="1"/>
  <c r="I44" i="1"/>
  <c r="D44" i="1"/>
  <c r="F47" i="1"/>
  <c r="Y46" i="1"/>
  <c r="U46" i="1"/>
  <c r="N46" i="1"/>
  <c r="F46" i="1"/>
  <c r="AA44" i="1"/>
  <c r="Z44" i="1"/>
  <c r="W44" i="1"/>
  <c r="Y45" i="1"/>
  <c r="S44" i="1"/>
  <c r="U45" i="1"/>
  <c r="O44" i="1"/>
  <c r="N45" i="1"/>
  <c r="J44" i="1"/>
  <c r="F45" i="1"/>
  <c r="E44" i="1"/>
  <c r="AL44" i="1"/>
  <c r="AK44" i="1"/>
  <c r="AJ44" i="1"/>
  <c r="AI44" i="1"/>
  <c r="AH44" i="1"/>
  <c r="AG44" i="1"/>
  <c r="AF44" i="1"/>
  <c r="AE44" i="1"/>
  <c r="AD44" i="1"/>
  <c r="AC44" i="1"/>
  <c r="X44" i="1"/>
  <c r="T44" i="1"/>
  <c r="P44" i="1"/>
  <c r="L44" i="1"/>
  <c r="G44" i="1"/>
  <c r="C44" i="1"/>
  <c r="Y43" i="1"/>
  <c r="U43" i="1"/>
  <c r="N43" i="1"/>
  <c r="F43" i="1"/>
  <c r="Y42" i="1"/>
  <c r="U42" i="1"/>
  <c r="N42" i="1"/>
  <c r="F42" i="1"/>
  <c r="Y41" i="1"/>
  <c r="U41" i="1"/>
  <c r="N41" i="1"/>
  <c r="F41" i="1"/>
  <c r="Y40" i="1"/>
  <c r="U40" i="1"/>
  <c r="N40" i="1"/>
  <c r="F40" i="1"/>
  <c r="AA38" i="1"/>
  <c r="Z38" i="1"/>
  <c r="W38" i="1"/>
  <c r="Y39" i="1"/>
  <c r="Y38" i="1"/>
  <c r="S38" i="1"/>
  <c r="U39" i="1"/>
  <c r="U38" i="1"/>
  <c r="O38" i="1"/>
  <c r="N39" i="1"/>
  <c r="J38" i="1"/>
  <c r="F39" i="1"/>
  <c r="F38" i="1"/>
  <c r="E38" i="1"/>
  <c r="AL38" i="1"/>
  <c r="AK38" i="1"/>
  <c r="AJ38" i="1"/>
  <c r="AI38" i="1"/>
  <c r="AH38" i="1"/>
  <c r="AG38" i="1"/>
  <c r="AF38" i="1"/>
  <c r="AE38" i="1"/>
  <c r="AD38" i="1"/>
  <c r="AC38" i="1"/>
  <c r="X38" i="1"/>
  <c r="T38" i="1"/>
  <c r="Q38" i="1"/>
  <c r="P38" i="1"/>
  <c r="M38" i="1"/>
  <c r="L38" i="1"/>
  <c r="I38" i="1"/>
  <c r="G38" i="1"/>
  <c r="D38" i="1"/>
  <c r="C38" i="1"/>
  <c r="Y37" i="1"/>
  <c r="U37" i="1"/>
  <c r="N37" i="1"/>
  <c r="F37" i="1"/>
  <c r="Y36" i="1"/>
  <c r="U36" i="1"/>
  <c r="N36" i="1"/>
  <c r="F36" i="1"/>
  <c r="Z34" i="1"/>
  <c r="Y35" i="1"/>
  <c r="Y34" i="1"/>
  <c r="U35" i="1"/>
  <c r="U34" i="1"/>
  <c r="Q34" i="1"/>
  <c r="N35" i="1"/>
  <c r="M34" i="1"/>
  <c r="J34" i="1"/>
  <c r="I34" i="1"/>
  <c r="E34" i="1"/>
  <c r="D34" i="1"/>
  <c r="AL34" i="1"/>
  <c r="AK34" i="1"/>
  <c r="AJ34" i="1"/>
  <c r="AI34" i="1"/>
  <c r="AH34" i="1"/>
  <c r="AG34" i="1"/>
  <c r="AF34" i="1"/>
  <c r="AE34" i="1"/>
  <c r="AD34" i="1"/>
  <c r="AC34" i="1"/>
  <c r="AA34" i="1"/>
  <c r="X34" i="1"/>
  <c r="W34" i="1"/>
  <c r="T34" i="1"/>
  <c r="S34" i="1"/>
  <c r="P34" i="1"/>
  <c r="O34" i="1"/>
  <c r="L34" i="1"/>
  <c r="K34" i="1"/>
  <c r="G34" i="1"/>
  <c r="C34" i="1"/>
  <c r="Y33" i="1"/>
  <c r="U33" i="1"/>
  <c r="N33" i="1"/>
  <c r="F33" i="1"/>
  <c r="Y32" i="1"/>
  <c r="U32" i="1"/>
  <c r="N32" i="1"/>
  <c r="F32" i="1"/>
  <c r="Y31" i="1"/>
  <c r="U31" i="1"/>
  <c r="Q28" i="1"/>
  <c r="M28" i="1"/>
  <c r="I28" i="1"/>
  <c r="F31" i="1"/>
  <c r="Y30" i="1"/>
  <c r="U30" i="1"/>
  <c r="N30" i="1"/>
  <c r="F30" i="1"/>
  <c r="X28" i="1"/>
  <c r="Y29" i="1"/>
  <c r="Y28" i="1"/>
  <c r="T28" i="1"/>
  <c r="U29" i="1"/>
  <c r="P28" i="1"/>
  <c r="L28" i="1"/>
  <c r="N29" i="1"/>
  <c r="H28" i="1"/>
  <c r="G28" i="1"/>
  <c r="D28" i="1"/>
  <c r="F29" i="1"/>
  <c r="F28" i="1"/>
  <c r="AL28" i="1"/>
  <c r="AK28" i="1"/>
  <c r="AJ28" i="1"/>
  <c r="AI28" i="1"/>
  <c r="AH28" i="1"/>
  <c r="AG28" i="1"/>
  <c r="AF28" i="1"/>
  <c r="AE28" i="1"/>
  <c r="AD28" i="1"/>
  <c r="AC28" i="1"/>
  <c r="AA28" i="1"/>
  <c r="Z28" i="1"/>
  <c r="W28" i="1"/>
  <c r="V28" i="1"/>
  <c r="S28" i="1"/>
  <c r="R28" i="1"/>
  <c r="O28" i="1"/>
  <c r="J28" i="1"/>
  <c r="E28" i="1"/>
  <c r="Y27" i="1"/>
  <c r="U27" i="1"/>
  <c r="N27" i="1"/>
  <c r="F27" i="1"/>
  <c r="Z25" i="1"/>
  <c r="Y26" i="1"/>
  <c r="Y25" i="1"/>
  <c r="U26" i="1"/>
  <c r="U25" i="1"/>
  <c r="N26" i="1"/>
  <c r="N25" i="1"/>
  <c r="J25" i="1"/>
  <c r="G25" i="1"/>
  <c r="F26" i="1"/>
  <c r="C25" i="1"/>
  <c r="AL25" i="1"/>
  <c r="AK25" i="1"/>
  <c r="AJ25" i="1"/>
  <c r="AI25" i="1"/>
  <c r="AH25" i="1"/>
  <c r="AG25" i="1"/>
  <c r="AF25" i="1"/>
  <c r="AE25" i="1"/>
  <c r="AD25" i="1"/>
  <c r="AC25" i="1"/>
  <c r="AA25" i="1"/>
  <c r="X25" i="1"/>
  <c r="W25" i="1"/>
  <c r="T25" i="1"/>
  <c r="S25" i="1"/>
  <c r="Q25" i="1"/>
  <c r="P25" i="1"/>
  <c r="O25" i="1"/>
  <c r="M25" i="1"/>
  <c r="L25" i="1"/>
  <c r="K25" i="1"/>
  <c r="I25" i="1"/>
  <c r="H25" i="1"/>
  <c r="H54" i="1"/>
  <c r="E25" i="1"/>
  <c r="D25" i="1"/>
  <c r="Y24" i="1"/>
  <c r="U24" i="1"/>
  <c r="N24" i="1"/>
  <c r="F24" i="1"/>
  <c r="Y23" i="1"/>
  <c r="U23" i="1"/>
  <c r="N23" i="1"/>
  <c r="F23" i="1"/>
  <c r="Z21" i="1"/>
  <c r="Y22" i="1"/>
  <c r="Y21" i="1"/>
  <c r="U22" i="1"/>
  <c r="U21" i="1"/>
  <c r="N22" i="1"/>
  <c r="J21" i="1"/>
  <c r="D21" i="1"/>
  <c r="AL21" i="1"/>
  <c r="AK21" i="1"/>
  <c r="AJ21" i="1"/>
  <c r="AI21" i="1"/>
  <c r="AH21" i="1"/>
  <c r="AG21" i="1"/>
  <c r="AF21" i="1"/>
  <c r="AE21" i="1"/>
  <c r="AD21" i="1"/>
  <c r="AC21" i="1"/>
  <c r="AA21" i="1"/>
  <c r="X21" i="1"/>
  <c r="W21" i="1"/>
  <c r="T21" i="1"/>
  <c r="S21" i="1"/>
  <c r="Q21" i="1"/>
  <c r="P21" i="1"/>
  <c r="O21" i="1"/>
  <c r="M21" i="1"/>
  <c r="L21" i="1"/>
  <c r="K21" i="1"/>
  <c r="I21" i="1"/>
  <c r="G21" i="1"/>
  <c r="C21" i="1"/>
  <c r="Y20" i="1"/>
  <c r="U20" i="1"/>
  <c r="N20" i="1"/>
  <c r="F20" i="1"/>
  <c r="Y19" i="1"/>
  <c r="U19" i="1"/>
  <c r="N19" i="1"/>
  <c r="X15" i="1"/>
  <c r="U18" i="1"/>
  <c r="F18" i="1"/>
  <c r="Y17" i="1"/>
  <c r="U17" i="1"/>
  <c r="N17" i="1"/>
  <c r="F17" i="1"/>
  <c r="AA15" i="1"/>
  <c r="Y16" i="1"/>
  <c r="U16" i="1"/>
  <c r="Q15" i="1"/>
  <c r="P15" i="1"/>
  <c r="M15" i="1"/>
  <c r="L15" i="1"/>
  <c r="L54" i="1"/>
  <c r="I15" i="1"/>
  <c r="I54" i="1"/>
  <c r="G15" i="1"/>
  <c r="G54" i="1"/>
  <c r="D15" i="1"/>
  <c r="F16" i="1"/>
  <c r="AL15" i="1"/>
  <c r="AK15" i="1"/>
  <c r="AJ15" i="1"/>
  <c r="AI15" i="1"/>
  <c r="AI54" i="1"/>
  <c r="AH15" i="1"/>
  <c r="AG15" i="1"/>
  <c r="AF15" i="1"/>
  <c r="AE15" i="1"/>
  <c r="AE54" i="1"/>
  <c r="AD15" i="1"/>
  <c r="AC15" i="1"/>
  <c r="Z15" i="1"/>
  <c r="W15" i="1"/>
  <c r="V15" i="1"/>
  <c r="T15" i="1"/>
  <c r="S15" i="1"/>
  <c r="R15" i="1"/>
  <c r="O15" i="1"/>
  <c r="K15" i="1"/>
  <c r="J15" i="1"/>
  <c r="E15" i="1"/>
  <c r="U15" i="1"/>
  <c r="J54" i="1"/>
  <c r="S54" i="1"/>
  <c r="Z54" i="1"/>
  <c r="AF54" i="1"/>
  <c r="AJ54" i="1"/>
  <c r="D54" i="1"/>
  <c r="M54" i="1"/>
  <c r="X54" i="1"/>
  <c r="F25" i="1"/>
  <c r="Y44" i="1"/>
  <c r="N49" i="1"/>
  <c r="AC54" i="1"/>
  <c r="AG54" i="1"/>
  <c r="AK54" i="1"/>
  <c r="P54" i="1"/>
  <c r="AA54" i="1"/>
  <c r="U28" i="1"/>
  <c r="T54" i="1"/>
  <c r="O54" i="1"/>
  <c r="AD54" i="1"/>
  <c r="AH54" i="1"/>
  <c r="AL54" i="1"/>
  <c r="Q54" i="1"/>
  <c r="N21" i="1"/>
  <c r="N16" i="1"/>
  <c r="E21" i="1"/>
  <c r="F22" i="1"/>
  <c r="F21" i="1"/>
  <c r="U44" i="1"/>
  <c r="U49" i="1"/>
  <c r="E54" i="1"/>
  <c r="W54" i="1"/>
  <c r="C15" i="1"/>
  <c r="N18" i="1"/>
  <c r="N34" i="1"/>
  <c r="N38" i="1"/>
  <c r="Y18" i="1"/>
  <c r="Y15" i="1"/>
  <c r="Y54" i="1"/>
  <c r="F19" i="1"/>
  <c r="F15" i="1"/>
  <c r="F44" i="1"/>
  <c r="N44" i="1"/>
  <c r="C28" i="1"/>
  <c r="K28" i="1"/>
  <c r="N31" i="1"/>
  <c r="N28" i="1"/>
  <c r="F35" i="1"/>
  <c r="F34" i="1"/>
  <c r="C49" i="1"/>
  <c r="F50" i="1"/>
  <c r="F49" i="1"/>
  <c r="R25" i="1"/>
  <c r="V25" i="1"/>
  <c r="R38" i="1"/>
  <c r="V38" i="1"/>
  <c r="R44" i="1"/>
  <c r="V44" i="1"/>
  <c r="R21" i="1"/>
  <c r="V21" i="1"/>
  <c r="V54" i="1"/>
  <c r="R34" i="1"/>
  <c r="V34" i="1"/>
  <c r="K38" i="1"/>
  <c r="K44" i="1"/>
  <c r="R49" i="1"/>
  <c r="V49" i="1"/>
  <c r="K54" i="1"/>
  <c r="F54" i="1"/>
  <c r="N15" i="1"/>
  <c r="N54" i="1"/>
  <c r="R54" i="1"/>
  <c r="U54" i="1"/>
  <c r="C54" i="1"/>
</calcChain>
</file>

<file path=xl/sharedStrings.xml><?xml version="1.0" encoding="utf-8"?>
<sst xmlns="http://schemas.openxmlformats.org/spreadsheetml/2006/main" count="332" uniqueCount="248">
  <si>
    <t>ფორმა N3</t>
  </si>
  <si>
    <t>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</si>
  <si>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</si>
  <si>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</si>
  <si>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</si>
  <si>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</si>
  <si>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</si>
  <si>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</si>
  <si>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</si>
  <si>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</si>
  <si>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</si>
  <si>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</si>
  <si>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</si>
  <si>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</si>
  <si>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</si>
  <si>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</si>
  <si>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</si>
  <si>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</si>
  <si>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</si>
  <si>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</si>
  <si>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</si>
  <si>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</si>
  <si>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</si>
  <si>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</si>
  <si>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</si>
  <si>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</si>
  <si>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</si>
  <si>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</si>
  <si>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სულ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</si>
  <si>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</si>
  <si>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</si>
  <si>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</si>
  <si>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</si>
  <si>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</si>
  <si>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</si>
  <si>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</si>
  <si>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</si>
  <si>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</si>
  <si>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</si>
  <si>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</si>
  <si>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</si>
  <si>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</si>
  <si>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</si>
  <si>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</si>
  <si>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</si>
  <si>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</si>
  <si>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</si>
  <si>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</si>
  <si>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</si>
  <si>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</si>
  <si>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</si>
  <si>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</si>
  <si>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</si>
  <si>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</si>
  <si>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</si>
  <si>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</si>
  <si>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</si>
  <si>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</si>
  <si>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</si>
  <si>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</si>
  <si>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</si>
  <si>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</si>
  <si>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</si>
  <si>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</si>
  <si>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</si>
  <si>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</si>
  <si>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</si>
  <si>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</si>
  <si>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</si>
  <si>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r>
      <t>ქონების დაზღვევა (გარდა პპ.</t>
    </r>
    <r>
      <rPr>
        <b/>
        <sz val="10"/>
        <rFont val="Calibri"/>
        <family val="2"/>
        <scheme val="minor"/>
      </rPr>
      <t xml:space="preserve"> (5), (7), (8), (10), და (12)</t>
    </r>
    <r>
      <rPr>
        <b/>
        <sz val="9"/>
        <rFont val="Calibri"/>
        <family val="2"/>
        <scheme val="minor"/>
      </rPr>
      <t>-ში ჩამოთვლილი ქონებისა):</t>
    </r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</si>
  <si>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</si>
  <si>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</si>
  <si>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</si>
  <si>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</si>
  <si>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</si>
  <si>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</si>
  <si>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</si>
  <si>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</si>
  <si>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</si>
  <si>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</si>
  <si>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r>
      <t xml:space="preserve">სამოქალაქო პასუხისმგებლობის დაზღვევა (გარდა პპ. </t>
    </r>
    <r>
      <rPr>
        <b/>
        <sz val="10"/>
        <rFont val="Calibri"/>
        <family val="2"/>
        <scheme val="minor"/>
      </rPr>
      <t>(6), (9), (11</t>
    </r>
    <r>
      <rPr>
        <b/>
        <sz val="9"/>
        <rFont val="Calibri"/>
        <family val="2"/>
        <scheme val="minor"/>
      </rPr>
      <t xml:space="preserve">) სახეობებში ჩამოთვლილი პასუხისმგებლობისა): </t>
    </r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</si>
  <si>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</si>
  <si>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</si>
  <si>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</si>
  <si>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</si>
  <si>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</si>
  <si>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</si>
  <si>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>საანგარიშო პერიოდი: 01/01/2018-30/06/2018</t>
  </si>
  <si>
    <t>მზღვეველი: სს "თიბისი დაზღვევა"</t>
  </si>
  <si>
    <t xml:space="preserve">მზღვეველი: </t>
  </si>
  <si>
    <t>ფორმა N1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</si>
  <si>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</si>
  <si>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</si>
  <si>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</si>
  <si>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</si>
  <si>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</si>
  <si>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</si>
  <si>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</si>
  <si>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 xml:space="preserve"> - ფულადი სახსრები და მათი ეკვივალენტები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</si>
  <si>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</si>
  <si>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</si>
  <si>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</si>
  <si>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</si>
  <si>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</si>
  <si>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</si>
  <si>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</si>
  <si>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</si>
  <si>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</si>
  <si>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</si>
  <si>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</si>
  <si>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</si>
  <si>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</si>
  <si>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</si>
  <si>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</si>
  <si>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</si>
  <si>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</si>
  <si>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</si>
  <si>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</si>
  <si>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</si>
  <si>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</si>
  <si>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</si>
  <si>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</si>
  <si>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</si>
  <si>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</si>
  <si>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</si>
  <si>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</si>
  <si>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</si>
  <si>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</si>
  <si>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</si>
  <si>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</si>
  <si>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</si>
  <si>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</si>
  <si>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</si>
  <si>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</si>
  <si>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</si>
  <si>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</si>
  <si>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</si>
  <si>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</si>
  <si>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</si>
  <si>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</si>
  <si>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</si>
  <si>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</si>
  <si>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</si>
  <si>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</si>
  <si>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</si>
  <si>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</si>
  <si>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</si>
  <si>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</si>
  <si>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</si>
  <si>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</si>
  <si>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</si>
  <si>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</si>
  <si>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</si>
  <si>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</si>
  <si>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</si>
  <si>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</si>
  <si>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</si>
  <si>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</si>
  <si>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</si>
  <si>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</si>
  <si>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</si>
  <si>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</si>
  <si>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</si>
  <si>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</si>
  <si>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</si>
  <si>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</si>
  <si>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</si>
  <si>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</si>
  <si>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</si>
  <si>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</si>
  <si>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</si>
  <si>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</si>
  <si>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</si>
  <si>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</si>
  <si>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</si>
  <si>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სს "თიბისი დაზღვევა"</t>
  </si>
  <si>
    <t>ანგარიშგების თარიღი: 30 ივნისი, 2018</t>
  </si>
  <si>
    <t xml:space="preserve"> ფორმა N2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</si>
  <si>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</si>
  <si>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</si>
  <si>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</si>
  <si>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</si>
  <si>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</si>
  <si>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</si>
  <si>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</si>
  <si>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</si>
  <si>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</si>
  <si>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</si>
  <si>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</si>
  <si>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</si>
  <si>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</si>
  <si>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</si>
  <si>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</si>
  <si>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</si>
  <si>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</si>
  <si>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</si>
  <si>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</si>
  <si>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</si>
  <si>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</si>
  <si>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</si>
  <si>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</si>
  <si>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</si>
  <si>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</si>
  <si>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</si>
  <si>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</si>
  <si>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</si>
  <si>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</si>
  <si>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</si>
  <si>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</si>
  <si>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</si>
  <si>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</si>
  <si>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</si>
  <si>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</si>
  <si>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</si>
  <si>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</si>
  <si>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</si>
  <si>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</si>
  <si>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</si>
  <si>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</si>
  <si>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</si>
  <si>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</si>
  <si>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</si>
  <si>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</si>
  <si>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</si>
  <si>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</si>
  <si>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</si>
  <si>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</si>
  <si>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</si>
  <si>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</si>
  <si>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</si>
  <si>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</si>
  <si>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</si>
  <si>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</si>
  <si>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</si>
  <si>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</si>
  <si>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</si>
  <si>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</si>
  <si>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</si>
  <si>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</si>
  <si>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</si>
  <si>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</si>
  <si>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</si>
  <si>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</si>
  <si>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</si>
  <si>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</si>
  <si>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</si>
  <si>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</si>
  <si>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ანგარიშგების პერიოდი: 01/01/2018-30/06/2018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</si>
</sst>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sz val="10"/>
      <name val="Arial"/>
      <family val="2"/>
      <charset val="204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  <font>
      <b/>
      <sz val="10"/>
      <name val="Arial"/>
      <family val="2"/>
    </font>
    <font>
      <b/>
      <sz val="10"/>
      <color rgb="FFC00000"/>
      <name val="Sylfaen"/>
      <family val="1"/>
    </font>
    <font>
      <b/>
      <sz val="12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1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363">
    <xf numFmtId="0" fontId="0" fillId="0" borderId="0" xfId="0"/>
    <xf numFmtId="0" fontId="2" fillId="0" borderId="0" xfId="1" applyFont="1" applyFill="1" applyAlignment="1"/>
    <xf numFmtId="0" fontId="3" fillId="0" borderId="0" xfId="1" applyFont="1" applyFill="1" applyAlignme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top" textRotation="90" wrapText="1"/>
    </xf>
    <xf numFmtId="0" fontId="5" fillId="3" borderId="21" xfId="0" applyFont="1" applyFill="1" applyBorder="1" applyAlignment="1">
      <alignment horizontal="center" vertical="top" textRotation="90" wrapText="1"/>
    </xf>
    <xf numFmtId="0" fontId="2" fillId="3" borderId="21" xfId="0" applyFont="1" applyFill="1" applyBorder="1" applyAlignment="1">
      <alignment horizontal="center" vertical="top" textRotation="90" wrapText="1"/>
    </xf>
    <xf numFmtId="0" fontId="2" fillId="3" borderId="22" xfId="0" applyFont="1" applyFill="1" applyBorder="1" applyAlignment="1">
      <alignment horizontal="center" vertical="top" textRotation="90" wrapText="1"/>
    </xf>
    <xf numFmtId="0" fontId="5" fillId="4" borderId="21" xfId="0" applyFont="1" applyFill="1" applyBorder="1" applyAlignment="1">
      <alignment horizontal="center" vertical="top" textRotation="90" wrapText="1"/>
    </xf>
    <xf numFmtId="0" fontId="2" fillId="4" borderId="21" xfId="0" applyFont="1" applyFill="1" applyBorder="1" applyAlignment="1">
      <alignment horizontal="center" vertical="top" textRotation="90" wrapText="1"/>
    </xf>
    <xf numFmtId="0" fontId="5" fillId="4" borderId="20" xfId="0" applyFont="1" applyFill="1" applyBorder="1" applyAlignment="1">
      <alignment horizontal="center" vertical="top" textRotation="90" wrapText="1"/>
    </xf>
    <xf numFmtId="49" fontId="2" fillId="3" borderId="26" xfId="3" applyNumberFormat="1" applyFont="1" applyFill="1" applyBorder="1" applyAlignment="1">
      <alignment horizontal="center" vertical="center"/>
    </xf>
    <xf numFmtId="164" fontId="2" fillId="5" borderId="27" xfId="4" applyNumberFormat="1" applyFont="1" applyFill="1" applyBorder="1" applyAlignment="1">
      <alignment vertical="center" wrapText="1"/>
    </xf>
    <xf numFmtId="164" fontId="2" fillId="5" borderId="28" xfId="4" applyNumberFormat="1" applyFont="1" applyFill="1" applyBorder="1" applyAlignment="1">
      <alignment vertical="center"/>
    </xf>
    <xf numFmtId="164" fontId="2" fillId="5" borderId="29" xfId="4" applyNumberFormat="1" applyFont="1" applyFill="1" applyBorder="1" applyAlignment="1">
      <alignment vertical="center"/>
    </xf>
    <xf numFmtId="164" fontId="2" fillId="5" borderId="30" xfId="4" applyNumberFormat="1" applyFont="1" applyFill="1" applyBorder="1" applyAlignment="1">
      <alignment vertical="center"/>
    </xf>
    <xf numFmtId="164" fontId="2" fillId="6" borderId="26" xfId="4" applyNumberFormat="1" applyFont="1" applyFill="1" applyBorder="1" applyAlignment="1" applyProtection="1">
      <alignment vertical="center" wrapText="1"/>
      <protection locked="0"/>
    </xf>
    <xf numFmtId="164" fontId="2" fillId="5" borderId="31" xfId="4" applyNumberFormat="1" applyFont="1" applyFill="1" applyBorder="1" applyAlignment="1">
      <alignment vertical="center"/>
    </xf>
    <xf numFmtId="164" fontId="2" fillId="5" borderId="29" xfId="4" applyNumberFormat="1" applyFont="1" applyFill="1" applyBorder="1" applyAlignment="1">
      <alignment horizontal="center" vertical="center"/>
    </xf>
    <xf numFmtId="164" fontId="2" fillId="5" borderId="32" xfId="4" applyNumberFormat="1" applyFont="1" applyFill="1" applyBorder="1" applyAlignment="1">
      <alignment vertical="center"/>
    </xf>
    <xf numFmtId="0" fontId="2" fillId="0" borderId="0" xfId="0" applyFont="1" applyAlignment="1" applyProtection="1">
      <alignment vertical="center"/>
    </xf>
    <xf numFmtId="49" fontId="5" fillId="0" borderId="33" xfId="3" applyNumberFormat="1" applyFont="1" applyBorder="1" applyAlignment="1">
      <alignment horizontal="right" vertical="center"/>
    </xf>
    <xf numFmtId="2" fontId="5" fillId="0" borderId="34" xfId="1" applyNumberFormat="1" applyFont="1" applyBorder="1" applyAlignment="1">
      <alignment vertical="center" wrapText="1"/>
    </xf>
    <xf numFmtId="164" fontId="5" fillId="7" borderId="35" xfId="4" applyNumberFormat="1" applyFont="1" applyFill="1" applyBorder="1" applyAlignment="1">
      <alignment vertical="center" wrapText="1"/>
    </xf>
    <xf numFmtId="164" fontId="5" fillId="7" borderId="36" xfId="4" applyNumberFormat="1" applyFont="1" applyFill="1" applyBorder="1" applyAlignment="1">
      <alignment vertical="center" wrapText="1"/>
    </xf>
    <xf numFmtId="164" fontId="5" fillId="7" borderId="36" xfId="4" applyNumberFormat="1" applyFont="1" applyFill="1" applyBorder="1" applyAlignment="1">
      <alignment vertical="center"/>
    </xf>
    <xf numFmtId="164" fontId="5" fillId="7" borderId="37" xfId="4" applyNumberFormat="1" applyFont="1" applyFill="1" applyBorder="1" applyAlignment="1">
      <alignment vertical="center" wrapText="1"/>
    </xf>
    <xf numFmtId="164" fontId="2" fillId="6" borderId="33" xfId="4" applyNumberFormat="1" applyFont="1" applyFill="1" applyBorder="1" applyAlignment="1" applyProtection="1">
      <alignment vertical="center" wrapText="1"/>
      <protection locked="0"/>
    </xf>
    <xf numFmtId="164" fontId="5" fillId="0" borderId="38" xfId="4" applyNumberFormat="1" applyFont="1" applyBorder="1" applyAlignment="1" applyProtection="1">
      <alignment vertical="center" wrapText="1"/>
      <protection locked="0"/>
    </xf>
    <xf numFmtId="164" fontId="5" fillId="0" borderId="36" xfId="4" applyNumberFormat="1" applyFont="1" applyBorder="1" applyAlignment="1" applyProtection="1">
      <alignment vertical="center" wrapText="1"/>
      <protection locked="0"/>
    </xf>
    <xf numFmtId="164" fontId="2" fillId="0" borderId="36" xfId="4" applyNumberFormat="1" applyFont="1" applyBorder="1" applyAlignment="1" applyProtection="1">
      <alignment horizontal="center" vertical="center"/>
      <protection locked="0"/>
    </xf>
    <xf numFmtId="164" fontId="2" fillId="0" borderId="36" xfId="4" applyNumberFormat="1" applyFont="1" applyBorder="1" applyAlignment="1" applyProtection="1">
      <alignment vertical="center" wrapText="1"/>
      <protection locked="0"/>
    </xf>
    <xf numFmtId="164" fontId="5" fillId="0" borderId="37" xfId="4" applyNumberFormat="1" applyFont="1" applyBorder="1" applyAlignment="1" applyProtection="1">
      <alignment vertical="center" wrapText="1"/>
      <protection locked="0"/>
    </xf>
    <xf numFmtId="164" fontId="5" fillId="0" borderId="12" xfId="4" applyNumberFormat="1" applyFont="1" applyBorder="1" applyAlignment="1" applyProtection="1">
      <alignment vertical="center" wrapText="1"/>
      <protection locked="0"/>
    </xf>
    <xf numFmtId="164" fontId="5" fillId="0" borderId="39" xfId="4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9" fillId="0" borderId="35" xfId="4" applyNumberFormat="1" applyFont="1" applyBorder="1" applyAlignment="1" applyProtection="1">
      <alignment vertical="center" wrapText="1"/>
      <protection locked="0"/>
    </xf>
    <xf numFmtId="164" fontId="9" fillId="0" borderId="36" xfId="4" applyNumberFormat="1" applyFont="1" applyBorder="1" applyAlignment="1" applyProtection="1">
      <alignment vertical="center" wrapText="1"/>
      <protection locked="0"/>
    </xf>
    <xf numFmtId="164" fontId="9" fillId="0" borderId="39" xfId="4" applyNumberFormat="1" applyFont="1" applyBorder="1" applyAlignment="1" applyProtection="1">
      <alignment vertical="center" wrapText="1"/>
      <protection locked="0"/>
    </xf>
    <xf numFmtId="164" fontId="5" fillId="7" borderId="39" xfId="4" applyNumberFormat="1" applyFont="1" applyFill="1" applyBorder="1" applyAlignment="1">
      <alignment vertical="center" wrapText="1"/>
    </xf>
    <xf numFmtId="49" fontId="5" fillId="0" borderId="15" xfId="3" applyNumberFormat="1" applyFont="1" applyBorder="1" applyAlignment="1">
      <alignment horizontal="right" vertical="center"/>
    </xf>
    <xf numFmtId="2" fontId="5" fillId="0" borderId="11" xfId="1" applyNumberFormat="1" applyFont="1" applyBorder="1" applyAlignment="1">
      <alignment vertical="center" wrapText="1"/>
    </xf>
    <xf numFmtId="164" fontId="5" fillId="0" borderId="35" xfId="4" applyNumberFormat="1" applyFont="1" applyBorder="1" applyAlignment="1" applyProtection="1">
      <alignment vertical="center" wrapText="1"/>
      <protection locked="0"/>
    </xf>
    <xf numFmtId="164" fontId="5" fillId="0" borderId="13" xfId="4" applyNumberFormat="1" applyFont="1" applyBorder="1" applyAlignment="1" applyProtection="1">
      <alignment vertical="center"/>
      <protection locked="0"/>
    </xf>
    <xf numFmtId="164" fontId="5" fillId="0" borderId="40" xfId="4" applyNumberFormat="1" applyFont="1" applyBorder="1" applyAlignment="1" applyProtection="1">
      <alignment vertical="center" wrapText="1"/>
      <protection locked="0"/>
    </xf>
    <xf numFmtId="164" fontId="2" fillId="6" borderId="15" xfId="4" applyNumberFormat="1" applyFont="1" applyFill="1" applyBorder="1" applyAlignment="1" applyProtection="1">
      <alignment vertical="center" wrapText="1"/>
      <protection locked="0"/>
    </xf>
    <xf numFmtId="164" fontId="5" fillId="0" borderId="16" xfId="4" applyNumberFormat="1" applyFont="1" applyBorder="1" applyAlignment="1" applyProtection="1">
      <alignment vertical="center" wrapText="1"/>
      <protection locked="0"/>
    </xf>
    <xf numFmtId="164" fontId="5" fillId="0" borderId="13" xfId="4" applyNumberFormat="1" applyFont="1" applyBorder="1" applyAlignment="1" applyProtection="1">
      <alignment vertical="center" wrapText="1"/>
      <protection locked="0"/>
    </xf>
    <xf numFmtId="164" fontId="2" fillId="0" borderId="13" xfId="4" applyNumberFormat="1" applyFont="1" applyBorder="1" applyAlignment="1" applyProtection="1">
      <alignment horizontal="center" vertical="center"/>
      <protection locked="0"/>
    </xf>
    <xf numFmtId="164" fontId="2" fillId="0" borderId="13" xfId="4" applyNumberFormat="1" applyFont="1" applyBorder="1" applyAlignment="1" applyProtection="1">
      <alignment vertical="center" wrapText="1"/>
      <protection locked="0"/>
    </xf>
    <xf numFmtId="164" fontId="5" fillId="0" borderId="14" xfId="4" applyNumberFormat="1" applyFont="1" applyBorder="1" applyAlignment="1" applyProtection="1">
      <alignment vertical="center" wrapText="1"/>
      <protection locked="0"/>
    </xf>
    <xf numFmtId="164" fontId="5" fillId="0" borderId="17" xfId="4" applyNumberFormat="1" applyFont="1" applyBorder="1" applyAlignment="1" applyProtection="1">
      <alignment vertical="center" wrapText="1"/>
      <protection locked="0"/>
    </xf>
    <xf numFmtId="164" fontId="9" fillId="0" borderId="12" xfId="4" applyNumberFormat="1" applyFont="1" applyBorder="1" applyAlignment="1" applyProtection="1">
      <alignment vertical="center" wrapText="1"/>
      <protection locked="0"/>
    </xf>
    <xf numFmtId="164" fontId="9" fillId="0" borderId="13" xfId="4" applyNumberFormat="1" applyFont="1" applyBorder="1" applyAlignment="1" applyProtection="1">
      <alignment vertical="center" wrapText="1"/>
      <protection locked="0"/>
    </xf>
    <xf numFmtId="164" fontId="9" fillId="0" borderId="17" xfId="4" applyNumberFormat="1" applyFont="1" applyBorder="1" applyAlignment="1" applyProtection="1">
      <alignment vertical="center" wrapText="1"/>
      <protection locked="0"/>
    </xf>
    <xf numFmtId="49" fontId="5" fillId="0" borderId="41" xfId="3" applyNumberFormat="1" applyFont="1" applyBorder="1" applyAlignment="1">
      <alignment horizontal="right" vertical="center"/>
    </xf>
    <xf numFmtId="2" fontId="5" fillId="0" borderId="42" xfId="1" applyNumberFormat="1" applyFont="1" applyBorder="1" applyAlignment="1">
      <alignment vertical="center" wrapText="1"/>
    </xf>
    <xf numFmtId="164" fontId="5" fillId="0" borderId="43" xfId="4" applyNumberFormat="1" applyFont="1" applyFill="1" applyBorder="1" applyAlignment="1">
      <alignment vertical="center"/>
    </xf>
    <xf numFmtId="164" fontId="2" fillId="6" borderId="41" xfId="4" applyNumberFormat="1" applyFont="1" applyFill="1" applyBorder="1" applyAlignment="1" applyProtection="1">
      <alignment vertical="center" wrapText="1"/>
      <protection locked="0"/>
    </xf>
    <xf numFmtId="164" fontId="5" fillId="0" borderId="44" xfId="4" applyNumberFormat="1" applyFont="1" applyFill="1" applyBorder="1" applyAlignment="1">
      <alignment vertical="center" wrapText="1"/>
    </xf>
    <xf numFmtId="164" fontId="5" fillId="0" borderId="43" xfId="4" applyNumberFormat="1" applyFont="1" applyFill="1" applyBorder="1" applyAlignment="1">
      <alignment vertical="center" wrapText="1"/>
    </xf>
    <xf numFmtId="164" fontId="2" fillId="0" borderId="43" xfId="4" applyNumberFormat="1" applyFont="1" applyFill="1" applyBorder="1" applyAlignment="1">
      <alignment horizontal="center" vertical="center"/>
    </xf>
    <xf numFmtId="164" fontId="2" fillId="0" borderId="43" xfId="4" applyNumberFormat="1" applyFont="1" applyFill="1" applyBorder="1" applyAlignment="1">
      <alignment vertical="center" wrapText="1"/>
    </xf>
    <xf numFmtId="164" fontId="5" fillId="0" borderId="45" xfId="4" applyNumberFormat="1" applyFont="1" applyFill="1" applyBorder="1" applyAlignment="1">
      <alignment vertical="center" wrapText="1"/>
    </xf>
    <xf numFmtId="164" fontId="5" fillId="0" borderId="46" xfId="4" applyNumberFormat="1" applyFont="1" applyFill="1" applyBorder="1" applyAlignment="1">
      <alignment vertical="center" wrapText="1"/>
    </xf>
    <xf numFmtId="164" fontId="5" fillId="0" borderId="47" xfId="4" applyNumberFormat="1" applyFont="1" applyFill="1" applyBorder="1" applyAlignment="1">
      <alignment vertical="center" wrapText="1"/>
    </xf>
    <xf numFmtId="164" fontId="9" fillId="0" borderId="46" xfId="4" applyNumberFormat="1" applyFont="1" applyFill="1" applyBorder="1" applyAlignment="1">
      <alignment vertical="center" wrapText="1"/>
    </xf>
    <xf numFmtId="164" fontId="9" fillId="0" borderId="43" xfId="4" applyNumberFormat="1" applyFont="1" applyFill="1" applyBorder="1" applyAlignment="1">
      <alignment vertical="center" wrapText="1"/>
    </xf>
    <xf numFmtId="164" fontId="9" fillId="0" borderId="47" xfId="4" applyNumberFormat="1" applyFont="1" applyFill="1" applyBorder="1" applyAlignment="1">
      <alignment vertical="center" wrapText="1"/>
    </xf>
    <xf numFmtId="164" fontId="11" fillId="5" borderId="27" xfId="4" applyNumberFormat="1" applyFont="1" applyFill="1" applyBorder="1" applyAlignment="1">
      <alignment vertical="center" wrapText="1"/>
    </xf>
    <xf numFmtId="164" fontId="2" fillId="7" borderId="28" xfId="4" applyNumberFormat="1" applyFont="1" applyFill="1" applyBorder="1" applyAlignment="1">
      <alignment vertical="center" wrapText="1"/>
    </xf>
    <xf numFmtId="164" fontId="2" fillId="7" borderId="29" xfId="4" applyNumberFormat="1" applyFont="1" applyFill="1" applyBorder="1" applyAlignment="1">
      <alignment vertical="center" wrapText="1"/>
    </xf>
    <xf numFmtId="164" fontId="2" fillId="7" borderId="29" xfId="4" applyNumberFormat="1" applyFont="1" applyFill="1" applyBorder="1" applyAlignment="1">
      <alignment vertical="center"/>
    </xf>
    <xf numFmtId="164" fontId="2" fillId="7" borderId="30" xfId="4" applyNumberFormat="1" applyFont="1" applyFill="1" applyBorder="1" applyAlignment="1">
      <alignment vertical="center" wrapText="1"/>
    </xf>
    <xf numFmtId="164" fontId="2" fillId="7" borderId="31" xfId="4" applyNumberFormat="1" applyFont="1" applyFill="1" applyBorder="1" applyAlignment="1">
      <alignment vertical="center" wrapText="1"/>
    </xf>
    <xf numFmtId="164" fontId="2" fillId="7" borderId="29" xfId="4" applyNumberFormat="1" applyFont="1" applyFill="1" applyBorder="1" applyAlignment="1">
      <alignment horizontal="center" vertical="center"/>
    </xf>
    <xf numFmtId="164" fontId="2" fillId="7" borderId="32" xfId="4" applyNumberFormat="1" applyFont="1" applyFill="1" applyBorder="1" applyAlignment="1">
      <alignment vertical="center" wrapText="1"/>
    </xf>
    <xf numFmtId="164" fontId="9" fillId="7" borderId="28" xfId="4" applyNumberFormat="1" applyFont="1" applyFill="1" applyBorder="1" applyAlignment="1">
      <alignment wrapText="1"/>
    </xf>
    <xf numFmtId="164" fontId="9" fillId="7" borderId="29" xfId="4" applyNumberFormat="1" applyFont="1" applyFill="1" applyBorder="1" applyAlignment="1">
      <alignment wrapText="1"/>
    </xf>
    <xf numFmtId="164" fontId="9" fillId="7" borderId="32" xfId="4" applyNumberFormat="1" applyFont="1" applyFill="1" applyBorder="1" applyAlignment="1">
      <alignment wrapText="1"/>
    </xf>
    <xf numFmtId="164" fontId="2" fillId="6" borderId="10" xfId="4" applyNumberFormat="1" applyFont="1" applyFill="1" applyBorder="1" applyAlignment="1" applyProtection="1">
      <alignment vertical="center" wrapText="1"/>
      <protection locked="0"/>
    </xf>
    <xf numFmtId="164" fontId="9" fillId="5" borderId="28" xfId="4" applyNumberFormat="1" applyFont="1" applyFill="1" applyBorder="1"/>
    <xf numFmtId="164" fontId="9" fillId="5" borderId="29" xfId="4" applyNumberFormat="1" applyFont="1" applyFill="1" applyBorder="1"/>
    <xf numFmtId="164" fontId="9" fillId="5" borderId="32" xfId="4" applyNumberFormat="1" applyFont="1" applyFill="1" applyBorder="1"/>
    <xf numFmtId="0" fontId="5" fillId="8" borderId="34" xfId="3" applyFont="1" applyFill="1" applyBorder="1" applyAlignment="1">
      <alignment vertical="center" wrapText="1"/>
    </xf>
    <xf numFmtId="164" fontId="2" fillId="6" borderId="7" xfId="4" applyNumberFormat="1" applyFont="1" applyFill="1" applyBorder="1" applyAlignment="1" applyProtection="1">
      <alignment vertical="center" wrapText="1"/>
      <protection locked="0"/>
    </xf>
    <xf numFmtId="164" fontId="5" fillId="7" borderId="38" xfId="4" applyNumberFormat="1" applyFont="1" applyFill="1" applyBorder="1" applyAlignment="1">
      <alignment vertical="center" wrapText="1"/>
    </xf>
    <xf numFmtId="164" fontId="2" fillId="7" borderId="36" xfId="4" applyNumberFormat="1" applyFont="1" applyFill="1" applyBorder="1" applyAlignment="1">
      <alignment horizontal="center" vertical="center"/>
    </xf>
    <xf numFmtId="164" fontId="2" fillId="7" borderId="36" xfId="4" applyNumberFormat="1" applyFont="1" applyFill="1" applyBorder="1" applyAlignment="1">
      <alignment vertical="center" wrapText="1"/>
    </xf>
    <xf numFmtId="164" fontId="9" fillId="7" borderId="35" xfId="4" applyNumberFormat="1" applyFont="1" applyFill="1" applyBorder="1" applyAlignment="1">
      <alignment wrapText="1"/>
    </xf>
    <xf numFmtId="164" fontId="9" fillId="7" borderId="36" xfId="4" applyNumberFormat="1" applyFont="1" applyFill="1" applyBorder="1" applyAlignment="1">
      <alignment wrapText="1"/>
    </xf>
    <xf numFmtId="164" fontId="9" fillId="7" borderId="39" xfId="4" applyNumberFormat="1" applyFont="1" applyFill="1" applyBorder="1" applyAlignment="1">
      <alignment wrapText="1"/>
    </xf>
    <xf numFmtId="49" fontId="5" fillId="0" borderId="41" xfId="3" applyNumberFormat="1" applyFont="1" applyFill="1" applyBorder="1" applyAlignment="1">
      <alignment horizontal="right" vertical="center"/>
    </xf>
    <xf numFmtId="2" fontId="5" fillId="8" borderId="42" xfId="3" applyNumberFormat="1" applyFont="1" applyFill="1" applyBorder="1" applyAlignment="1">
      <alignment vertical="center" wrapText="1"/>
    </xf>
    <xf numFmtId="164" fontId="5" fillId="7" borderId="46" xfId="4" applyNumberFormat="1" applyFont="1" applyFill="1" applyBorder="1" applyAlignment="1">
      <alignment vertical="center" wrapText="1"/>
    </xf>
    <xf numFmtId="164" fontId="5" fillId="7" borderId="43" xfId="4" applyNumberFormat="1" applyFont="1" applyFill="1" applyBorder="1" applyAlignment="1">
      <alignment vertical="center" wrapText="1"/>
    </xf>
    <xf numFmtId="164" fontId="5" fillId="7" borderId="43" xfId="4" applyNumberFormat="1" applyFont="1" applyFill="1" applyBorder="1" applyAlignment="1">
      <alignment vertical="center"/>
    </xf>
    <xf numFmtId="164" fontId="5" fillId="7" borderId="45" xfId="4" applyNumberFormat="1" applyFont="1" applyFill="1" applyBorder="1" applyAlignment="1">
      <alignment vertical="center" wrapText="1"/>
    </xf>
    <xf numFmtId="164" fontId="5" fillId="7" borderId="44" xfId="4" applyNumberFormat="1" applyFont="1" applyFill="1" applyBorder="1" applyAlignment="1">
      <alignment vertical="center" wrapText="1"/>
    </xf>
    <xf numFmtId="164" fontId="2" fillId="7" borderId="43" xfId="4" applyNumberFormat="1" applyFont="1" applyFill="1" applyBorder="1" applyAlignment="1">
      <alignment horizontal="center" vertical="center"/>
    </xf>
    <xf numFmtId="164" fontId="2" fillId="7" borderId="43" xfId="4" applyNumberFormat="1" applyFont="1" applyFill="1" applyBorder="1" applyAlignment="1">
      <alignment vertical="center" wrapText="1"/>
    </xf>
    <xf numFmtId="164" fontId="5" fillId="7" borderId="47" xfId="4" applyNumberFormat="1" applyFont="1" applyFill="1" applyBorder="1" applyAlignment="1">
      <alignment vertical="center" wrapText="1"/>
    </xf>
    <xf numFmtId="164" fontId="9" fillId="7" borderId="46" xfId="4" applyNumberFormat="1" applyFont="1" applyFill="1" applyBorder="1" applyAlignment="1">
      <alignment wrapText="1"/>
    </xf>
    <xf numFmtId="164" fontId="9" fillId="7" borderId="43" xfId="4" applyNumberFormat="1" applyFont="1" applyFill="1" applyBorder="1" applyAlignment="1">
      <alignment wrapText="1"/>
    </xf>
    <xf numFmtId="164" fontId="9" fillId="7" borderId="47" xfId="4" applyNumberFormat="1" applyFont="1" applyFill="1" applyBorder="1" applyAlignment="1">
      <alignment wrapText="1"/>
    </xf>
    <xf numFmtId="164" fontId="2" fillId="0" borderId="28" xfId="4" applyNumberFormat="1" applyFont="1" applyBorder="1" applyAlignment="1" applyProtection="1">
      <alignment vertical="center" wrapText="1"/>
      <protection locked="0"/>
    </xf>
    <xf numFmtId="164" fontId="2" fillId="0" borderId="29" xfId="4" applyNumberFormat="1" applyFont="1" applyBorder="1" applyAlignment="1" applyProtection="1">
      <alignment vertical="center" wrapText="1"/>
      <protection locked="0"/>
    </xf>
    <xf numFmtId="164" fontId="2" fillId="0" borderId="29" xfId="4" applyNumberFormat="1" applyFont="1" applyBorder="1" applyAlignment="1" applyProtection="1">
      <alignment vertical="center"/>
      <protection locked="0"/>
    </xf>
    <xf numFmtId="164" fontId="2" fillId="0" borderId="30" xfId="4" applyNumberFormat="1" applyFont="1" applyBorder="1" applyAlignment="1" applyProtection="1">
      <alignment vertical="center" wrapText="1"/>
      <protection locked="0"/>
    </xf>
    <xf numFmtId="164" fontId="2" fillId="0" borderId="31" xfId="4" applyNumberFormat="1" applyFont="1" applyBorder="1" applyAlignment="1" applyProtection="1">
      <alignment vertical="center" wrapText="1"/>
      <protection locked="0"/>
    </xf>
    <xf numFmtId="164" fontId="2" fillId="0" borderId="29" xfId="4" applyNumberFormat="1" applyFont="1" applyBorder="1" applyAlignment="1" applyProtection="1">
      <alignment horizontal="center" vertical="center"/>
      <protection locked="0"/>
    </xf>
    <xf numFmtId="164" fontId="2" fillId="0" borderId="32" xfId="4" applyNumberFormat="1" applyFont="1" applyBorder="1" applyAlignment="1" applyProtection="1">
      <alignment vertical="center" wrapText="1"/>
      <protection locked="0"/>
    </xf>
    <xf numFmtId="164" fontId="9" fillId="0" borderId="28" xfId="4" applyNumberFormat="1" applyFont="1" applyBorder="1" applyAlignment="1" applyProtection="1">
      <alignment vertical="center" wrapText="1"/>
      <protection locked="0"/>
    </xf>
    <xf numFmtId="164" fontId="9" fillId="0" borderId="29" xfId="4" applyNumberFormat="1" applyFont="1" applyBorder="1" applyAlignment="1" applyProtection="1">
      <alignment vertical="center" wrapText="1"/>
      <protection locked="0"/>
    </xf>
    <xf numFmtId="164" fontId="9" fillId="0" borderId="32" xfId="4" applyNumberFormat="1" applyFont="1" applyBorder="1" applyAlignment="1" applyProtection="1">
      <alignment vertical="center" wrapText="1"/>
      <protection locked="0"/>
    </xf>
    <xf numFmtId="164" fontId="2" fillId="5" borderId="26" xfId="4" applyNumberFormat="1" applyFont="1" applyFill="1" applyBorder="1" applyAlignment="1">
      <alignment vertical="center"/>
    </xf>
    <xf numFmtId="49" fontId="5" fillId="0" borderId="33" xfId="3" applyNumberFormat="1" applyFont="1" applyFill="1" applyBorder="1" applyAlignment="1">
      <alignment horizontal="right" vertical="center"/>
    </xf>
    <xf numFmtId="164" fontId="5" fillId="0" borderId="36" xfId="4" applyNumberFormat="1" applyFont="1" applyBorder="1" applyAlignment="1" applyProtection="1">
      <alignment vertical="center"/>
      <protection locked="0"/>
    </xf>
    <xf numFmtId="164" fontId="5" fillId="0" borderId="33" xfId="4" applyNumberFormat="1" applyFont="1" applyBorder="1" applyAlignment="1" applyProtection="1">
      <alignment vertical="center" wrapText="1"/>
      <protection locked="0"/>
    </xf>
    <xf numFmtId="0" fontId="5" fillId="8" borderId="42" xfId="3" applyFont="1" applyFill="1" applyBorder="1" applyAlignment="1">
      <alignment vertical="center" wrapText="1"/>
    </xf>
    <xf numFmtId="164" fontId="5" fillId="8" borderId="46" xfId="2" applyNumberFormat="1" applyFont="1" applyFill="1" applyBorder="1" applyAlignment="1">
      <alignment vertical="center"/>
    </xf>
    <xf numFmtId="164" fontId="5" fillId="8" borderId="43" xfId="2" applyNumberFormat="1" applyFont="1" applyFill="1" applyBorder="1" applyAlignment="1">
      <alignment vertical="center"/>
    </xf>
    <xf numFmtId="164" fontId="5" fillId="8" borderId="45" xfId="2" applyNumberFormat="1" applyFont="1" applyFill="1" applyBorder="1" applyAlignment="1">
      <alignment vertical="center"/>
    </xf>
    <xf numFmtId="164" fontId="5" fillId="8" borderId="44" xfId="2" applyNumberFormat="1" applyFont="1" applyFill="1" applyBorder="1" applyAlignment="1">
      <alignment vertical="center"/>
    </xf>
    <xf numFmtId="164" fontId="2" fillId="8" borderId="43" xfId="2" applyNumberFormat="1" applyFont="1" applyFill="1" applyBorder="1" applyAlignment="1">
      <alignment horizontal="center" vertical="center"/>
    </xf>
    <xf numFmtId="164" fontId="2" fillId="8" borderId="43" xfId="2" applyNumberFormat="1" applyFont="1" applyFill="1" applyBorder="1" applyAlignment="1">
      <alignment vertical="center"/>
    </xf>
    <xf numFmtId="164" fontId="5" fillId="8" borderId="47" xfId="2" applyNumberFormat="1" applyFont="1" applyFill="1" applyBorder="1" applyAlignment="1">
      <alignment vertical="center"/>
    </xf>
    <xf numFmtId="164" fontId="9" fillId="8" borderId="46" xfId="2" applyNumberFormat="1" applyFont="1" applyFill="1" applyBorder="1"/>
    <xf numFmtId="164" fontId="9" fillId="8" borderId="43" xfId="2" applyNumberFormat="1" applyFont="1" applyFill="1" applyBorder="1"/>
    <xf numFmtId="164" fontId="9" fillId="8" borderId="47" xfId="2" applyNumberFormat="1" applyFont="1" applyFill="1" applyBorder="1"/>
    <xf numFmtId="164" fontId="2" fillId="4" borderId="28" xfId="4" applyNumberFormat="1" applyFont="1" applyFill="1" applyBorder="1" applyAlignment="1">
      <alignment vertical="center" wrapText="1"/>
    </xf>
    <xf numFmtId="164" fontId="2" fillId="4" borderId="29" xfId="4" applyNumberFormat="1" applyFont="1" applyFill="1" applyBorder="1" applyAlignment="1">
      <alignment vertical="center" wrapText="1"/>
    </xf>
    <xf numFmtId="164" fontId="2" fillId="4" borderId="29" xfId="4" applyNumberFormat="1" applyFont="1" applyFill="1" applyBorder="1" applyAlignment="1">
      <alignment vertical="center"/>
    </xf>
    <xf numFmtId="164" fontId="2" fillId="4" borderId="30" xfId="4" applyNumberFormat="1" applyFont="1" applyFill="1" applyBorder="1" applyAlignment="1">
      <alignment vertical="center" wrapText="1"/>
    </xf>
    <xf numFmtId="164" fontId="2" fillId="4" borderId="26" xfId="4" applyNumberFormat="1" applyFont="1" applyFill="1" applyBorder="1" applyAlignment="1">
      <alignment vertical="center" wrapText="1"/>
    </xf>
    <xf numFmtId="164" fontId="2" fillId="4" borderId="31" xfId="4" applyNumberFormat="1" applyFont="1" applyFill="1" applyBorder="1" applyAlignment="1">
      <alignment vertical="center" wrapText="1"/>
    </xf>
    <xf numFmtId="164" fontId="2" fillId="4" borderId="29" xfId="4" applyNumberFormat="1" applyFont="1" applyFill="1" applyBorder="1" applyAlignment="1">
      <alignment horizontal="center" vertical="center"/>
    </xf>
    <xf numFmtId="164" fontId="5" fillId="4" borderId="32" xfId="4" applyNumberFormat="1" applyFont="1" applyFill="1" applyBorder="1" applyAlignment="1">
      <alignment vertical="center" wrapText="1"/>
    </xf>
    <xf numFmtId="164" fontId="9" fillId="4" borderId="28" xfId="4" applyNumberFormat="1" applyFont="1" applyFill="1" applyBorder="1" applyAlignment="1">
      <alignment wrapText="1"/>
    </xf>
    <xf numFmtId="164" fontId="9" fillId="4" borderId="29" xfId="4" applyNumberFormat="1" applyFont="1" applyFill="1" applyBorder="1" applyAlignment="1">
      <alignment wrapText="1"/>
    </xf>
    <xf numFmtId="164" fontId="9" fillId="4" borderId="32" xfId="4" applyNumberFormat="1" applyFont="1" applyFill="1" applyBorder="1" applyAlignment="1">
      <alignment wrapText="1"/>
    </xf>
    <xf numFmtId="0" fontId="5" fillId="8" borderId="11" xfId="3" applyFont="1" applyFill="1" applyBorder="1" applyAlignment="1">
      <alignment vertical="center" wrapText="1"/>
    </xf>
    <xf numFmtId="164" fontId="5" fillId="8" borderId="12" xfId="2" applyNumberFormat="1" applyFont="1" applyFill="1" applyBorder="1" applyAlignment="1">
      <alignment vertical="center"/>
    </xf>
    <xf numFmtId="164" fontId="5" fillId="8" borderId="13" xfId="2" applyNumberFormat="1" applyFont="1" applyFill="1" applyBorder="1" applyAlignment="1">
      <alignment vertical="center"/>
    </xf>
    <xf numFmtId="164" fontId="5" fillId="8" borderId="14" xfId="2" applyNumberFormat="1" applyFont="1" applyFill="1" applyBorder="1" applyAlignment="1">
      <alignment vertical="center"/>
    </xf>
    <xf numFmtId="164" fontId="5" fillId="8" borderId="16" xfId="2" applyNumberFormat="1" applyFont="1" applyFill="1" applyBorder="1" applyAlignment="1">
      <alignment vertical="center"/>
    </xf>
    <xf numFmtId="164" fontId="2" fillId="8" borderId="13" xfId="2" applyNumberFormat="1" applyFont="1" applyFill="1" applyBorder="1" applyAlignment="1">
      <alignment horizontal="center" vertical="center"/>
    </xf>
    <xf numFmtId="164" fontId="2" fillId="8" borderId="13" xfId="2" applyNumberFormat="1" applyFont="1" applyFill="1" applyBorder="1" applyAlignment="1">
      <alignment vertical="center"/>
    </xf>
    <xf numFmtId="164" fontId="5" fillId="8" borderId="17" xfId="2" applyNumberFormat="1" applyFont="1" applyFill="1" applyBorder="1" applyAlignment="1">
      <alignment vertical="center"/>
    </xf>
    <xf numFmtId="164" fontId="9" fillId="8" borderId="12" xfId="2" applyNumberFormat="1" applyFont="1" applyFill="1" applyBorder="1"/>
    <xf numFmtId="164" fontId="9" fillId="8" borderId="13" xfId="2" applyNumberFormat="1" applyFont="1" applyFill="1" applyBorder="1"/>
    <xf numFmtId="164" fontId="9" fillId="8" borderId="17" xfId="2" applyNumberFormat="1" applyFont="1" applyFill="1" applyBorder="1"/>
    <xf numFmtId="164" fontId="5" fillId="0" borderId="46" xfId="4" applyNumberFormat="1" applyFont="1" applyBorder="1" applyAlignment="1" applyProtection="1">
      <alignment vertical="center" wrapText="1"/>
      <protection locked="0"/>
    </xf>
    <xf numFmtId="164" fontId="5" fillId="0" borderId="43" xfId="4" applyNumberFormat="1" applyFont="1" applyBorder="1" applyAlignment="1" applyProtection="1">
      <alignment vertical="center" wrapText="1"/>
      <protection locked="0"/>
    </xf>
    <xf numFmtId="164" fontId="5" fillId="0" borderId="43" xfId="4" applyNumberFormat="1" applyFont="1" applyBorder="1" applyAlignment="1" applyProtection="1">
      <alignment vertical="center"/>
      <protection locked="0"/>
    </xf>
    <xf numFmtId="164" fontId="5" fillId="0" borderId="45" xfId="4" applyNumberFormat="1" applyFont="1" applyBorder="1" applyAlignment="1" applyProtection="1">
      <alignment vertical="center" wrapText="1"/>
      <protection locked="0"/>
    </xf>
    <xf numFmtId="164" fontId="5" fillId="0" borderId="44" xfId="4" applyNumberFormat="1" applyFont="1" applyBorder="1" applyAlignment="1" applyProtection="1">
      <alignment vertical="center" wrapText="1"/>
      <protection locked="0"/>
    </xf>
    <xf numFmtId="164" fontId="2" fillId="0" borderId="43" xfId="4" applyNumberFormat="1" applyFont="1" applyBorder="1" applyAlignment="1" applyProtection="1">
      <alignment horizontal="center" vertical="center"/>
      <protection locked="0"/>
    </xf>
    <xf numFmtId="164" fontId="2" fillId="0" borderId="43" xfId="4" applyNumberFormat="1" applyFont="1" applyBorder="1" applyAlignment="1" applyProtection="1">
      <alignment vertical="center" wrapText="1"/>
      <protection locked="0"/>
    </xf>
    <xf numFmtId="164" fontId="5" fillId="0" borderId="47" xfId="4" applyNumberFormat="1" applyFont="1" applyBorder="1" applyAlignment="1" applyProtection="1">
      <alignment vertical="center" wrapText="1"/>
      <protection locked="0"/>
    </xf>
    <xf numFmtId="164" fontId="9" fillId="0" borderId="46" xfId="4" applyNumberFormat="1" applyFont="1" applyBorder="1" applyAlignment="1" applyProtection="1">
      <alignment vertical="center" wrapText="1"/>
      <protection locked="0"/>
    </xf>
    <xf numFmtId="164" fontId="9" fillId="0" borderId="43" xfId="4" applyNumberFormat="1" applyFont="1" applyBorder="1" applyAlignment="1" applyProtection="1">
      <alignment vertical="center" wrapText="1"/>
      <protection locked="0"/>
    </xf>
    <xf numFmtId="164" fontId="9" fillId="0" borderId="47" xfId="4" applyNumberFormat="1" applyFont="1" applyBorder="1" applyAlignment="1" applyProtection="1">
      <alignment vertical="center" wrapText="1"/>
      <protection locked="0"/>
    </xf>
    <xf numFmtId="49" fontId="2" fillId="3" borderId="10" xfId="3" applyNumberFormat="1" applyFont="1" applyFill="1" applyBorder="1" applyAlignment="1">
      <alignment horizontal="center" vertical="center"/>
    </xf>
    <xf numFmtId="164" fontId="11" fillId="5" borderId="48" xfId="4" applyNumberFormat="1" applyFont="1" applyFill="1" applyBorder="1" applyAlignment="1">
      <alignment vertical="center" wrapText="1"/>
    </xf>
    <xf numFmtId="164" fontId="2" fillId="7" borderId="49" xfId="4" applyNumberFormat="1" applyFont="1" applyFill="1" applyBorder="1" applyAlignment="1">
      <alignment vertical="center" wrapText="1"/>
    </xf>
    <xf numFmtId="164" fontId="2" fillId="7" borderId="50" xfId="4" applyNumberFormat="1" applyFont="1" applyFill="1" applyBorder="1" applyAlignment="1">
      <alignment vertical="center" wrapText="1"/>
    </xf>
    <xf numFmtId="164" fontId="2" fillId="7" borderId="50" xfId="4" applyNumberFormat="1" applyFont="1" applyFill="1" applyBorder="1" applyAlignment="1">
      <alignment vertical="center"/>
    </xf>
    <xf numFmtId="164" fontId="2" fillId="7" borderId="51" xfId="4" applyNumberFormat="1" applyFont="1" applyFill="1" applyBorder="1" applyAlignment="1">
      <alignment vertical="center" wrapText="1"/>
    </xf>
    <xf numFmtId="164" fontId="2" fillId="7" borderId="52" xfId="4" applyNumberFormat="1" applyFont="1" applyFill="1" applyBorder="1" applyAlignment="1">
      <alignment vertical="center" wrapText="1"/>
    </xf>
    <xf numFmtId="164" fontId="2" fillId="7" borderId="50" xfId="4" applyNumberFormat="1" applyFont="1" applyFill="1" applyBorder="1" applyAlignment="1">
      <alignment horizontal="center" vertical="center"/>
    </xf>
    <xf numFmtId="164" fontId="2" fillId="7" borderId="53" xfId="4" applyNumberFormat="1" applyFont="1" applyFill="1" applyBorder="1" applyAlignment="1">
      <alignment vertical="center" wrapText="1"/>
    </xf>
    <xf numFmtId="164" fontId="9" fillId="7" borderId="49" xfId="4" applyNumberFormat="1" applyFont="1" applyFill="1" applyBorder="1" applyAlignment="1">
      <alignment vertical="center" wrapText="1"/>
    </xf>
    <xf numFmtId="164" fontId="9" fillId="7" borderId="50" xfId="4" applyNumberFormat="1" applyFont="1" applyFill="1" applyBorder="1" applyAlignment="1">
      <alignment vertical="center" wrapText="1"/>
    </xf>
    <xf numFmtId="164" fontId="9" fillId="7" borderId="53" xfId="4" applyNumberFormat="1" applyFont="1" applyFill="1" applyBorder="1" applyAlignment="1">
      <alignment vertical="center" wrapText="1"/>
    </xf>
    <xf numFmtId="164" fontId="2" fillId="4" borderId="32" xfId="4" applyNumberFormat="1" applyFont="1" applyFill="1" applyBorder="1" applyAlignment="1">
      <alignment vertical="center" wrapText="1"/>
    </xf>
    <xf numFmtId="164" fontId="5" fillId="8" borderId="35" xfId="2" applyNumberFormat="1" applyFont="1" applyFill="1" applyBorder="1" applyAlignment="1">
      <alignment vertical="center"/>
    </xf>
    <xf numFmtId="164" fontId="5" fillId="8" borderId="36" xfId="2" applyNumberFormat="1" applyFont="1" applyFill="1" applyBorder="1" applyAlignment="1">
      <alignment vertical="center"/>
    </xf>
    <xf numFmtId="164" fontId="5" fillId="8" borderId="37" xfId="2" applyNumberFormat="1" applyFont="1" applyFill="1" applyBorder="1" applyAlignment="1">
      <alignment vertical="center"/>
    </xf>
    <xf numFmtId="164" fontId="5" fillId="8" borderId="38" xfId="2" applyNumberFormat="1" applyFont="1" applyFill="1" applyBorder="1" applyAlignment="1">
      <alignment vertical="center"/>
    </xf>
    <xf numFmtId="164" fontId="2" fillId="8" borderId="36" xfId="2" applyNumberFormat="1" applyFont="1" applyFill="1" applyBorder="1" applyAlignment="1">
      <alignment horizontal="center" vertical="center"/>
    </xf>
    <xf numFmtId="164" fontId="2" fillId="8" borderId="36" xfId="2" applyNumberFormat="1" applyFont="1" applyFill="1" applyBorder="1" applyAlignment="1">
      <alignment vertical="center"/>
    </xf>
    <xf numFmtId="164" fontId="5" fillId="8" borderId="39" xfId="2" applyNumberFormat="1" applyFont="1" applyFill="1" applyBorder="1" applyAlignment="1">
      <alignment vertical="center"/>
    </xf>
    <xf numFmtId="164" fontId="9" fillId="8" borderId="35" xfId="2" applyNumberFormat="1" applyFont="1" applyFill="1" applyBorder="1"/>
    <xf numFmtId="164" fontId="9" fillId="8" borderId="36" xfId="2" applyNumberFormat="1" applyFont="1" applyFill="1" applyBorder="1"/>
    <xf numFmtId="164" fontId="9" fillId="8" borderId="39" xfId="2" applyNumberFormat="1" applyFont="1" applyFill="1" applyBorder="1"/>
    <xf numFmtId="2" fontId="5" fillId="8" borderId="34" xfId="3" applyNumberFormat="1" applyFont="1" applyFill="1" applyBorder="1" applyAlignment="1">
      <alignment vertical="center" wrapText="1"/>
    </xf>
    <xf numFmtId="164" fontId="2" fillId="6" borderId="23" xfId="4" applyNumberFormat="1" applyFont="1" applyFill="1" applyBorder="1" applyAlignment="1" applyProtection="1">
      <alignment vertical="center" wrapText="1"/>
      <protection locked="0"/>
    </xf>
    <xf numFmtId="164" fontId="9" fillId="7" borderId="28" xfId="4" applyNumberFormat="1" applyFont="1" applyFill="1" applyBorder="1" applyAlignment="1">
      <alignment vertical="center" wrapText="1"/>
    </xf>
    <xf numFmtId="164" fontId="9" fillId="7" borderId="29" xfId="4" applyNumberFormat="1" applyFont="1" applyFill="1" applyBorder="1" applyAlignment="1">
      <alignment vertical="center" wrapText="1"/>
    </xf>
    <xf numFmtId="164" fontId="9" fillId="7" borderId="32" xfId="4" applyNumberFormat="1" applyFont="1" applyFill="1" applyBorder="1" applyAlignment="1">
      <alignment vertical="center" wrapText="1"/>
    </xf>
    <xf numFmtId="164" fontId="2" fillId="6" borderId="2" xfId="4" applyNumberFormat="1" applyFont="1" applyFill="1" applyBorder="1" applyAlignment="1" applyProtection="1">
      <alignment vertical="center" wrapText="1"/>
      <protection locked="0"/>
    </xf>
    <xf numFmtId="164" fontId="5" fillId="0" borderId="35" xfId="4" applyNumberFormat="1" applyFont="1" applyFill="1" applyBorder="1" applyAlignment="1">
      <alignment vertical="center" wrapText="1"/>
    </xf>
    <xf numFmtId="164" fontId="5" fillId="0" borderId="36" xfId="4" applyNumberFormat="1" applyFont="1" applyFill="1" applyBorder="1" applyAlignment="1">
      <alignment vertical="center" wrapText="1"/>
    </xf>
    <xf numFmtId="164" fontId="5" fillId="0" borderId="36" xfId="4" applyNumberFormat="1" applyFont="1" applyFill="1" applyBorder="1" applyAlignment="1">
      <alignment vertical="center"/>
    </xf>
    <xf numFmtId="164" fontId="5" fillId="0" borderId="37" xfId="4" applyNumberFormat="1" applyFont="1" applyFill="1" applyBorder="1" applyAlignment="1">
      <alignment vertical="center" wrapText="1"/>
    </xf>
    <xf numFmtId="164" fontId="5" fillId="0" borderId="38" xfId="4" applyNumberFormat="1" applyFont="1" applyFill="1" applyBorder="1" applyAlignment="1">
      <alignment vertical="center" wrapText="1"/>
    </xf>
    <xf numFmtId="164" fontId="2" fillId="0" borderId="36" xfId="4" applyNumberFormat="1" applyFont="1" applyFill="1" applyBorder="1" applyAlignment="1">
      <alignment horizontal="center" vertical="center"/>
    </xf>
    <xf numFmtId="164" fontId="2" fillId="0" borderId="36" xfId="4" applyNumberFormat="1" applyFont="1" applyFill="1" applyBorder="1" applyAlignment="1">
      <alignment vertical="center" wrapText="1"/>
    </xf>
    <xf numFmtId="164" fontId="5" fillId="0" borderId="39" xfId="4" applyNumberFormat="1" applyFont="1" applyFill="1" applyBorder="1" applyAlignment="1">
      <alignment vertical="center" wrapText="1"/>
    </xf>
    <xf numFmtId="164" fontId="9" fillId="0" borderId="35" xfId="4" applyNumberFormat="1" applyFont="1" applyFill="1" applyBorder="1" applyAlignment="1">
      <alignment vertical="center" wrapText="1"/>
    </xf>
    <xf numFmtId="164" fontId="9" fillId="0" borderId="36" xfId="4" applyNumberFormat="1" applyFont="1" applyFill="1" applyBorder="1" applyAlignment="1">
      <alignment vertical="center" wrapText="1"/>
    </xf>
    <xf numFmtId="164" fontId="9" fillId="0" borderId="39" xfId="4" applyNumberFormat="1" applyFont="1" applyFill="1" applyBorder="1" applyAlignment="1">
      <alignment vertical="center" wrapText="1"/>
    </xf>
    <xf numFmtId="0" fontId="5" fillId="8" borderId="34" xfId="3" applyFont="1" applyFill="1" applyBorder="1" applyAlignment="1">
      <alignment horizontal="left" vertical="center" wrapText="1"/>
    </xf>
    <xf numFmtId="0" fontId="5" fillId="0" borderId="11" xfId="3" applyFont="1" applyFill="1" applyBorder="1" applyAlignment="1">
      <alignment vertical="center" wrapText="1"/>
    </xf>
    <xf numFmtId="0" fontId="5" fillId="0" borderId="42" xfId="3" applyFont="1" applyFill="1" applyBorder="1" applyAlignment="1">
      <alignment vertical="center" wrapText="1"/>
    </xf>
    <xf numFmtId="164" fontId="2" fillId="0" borderId="46" xfId="4" applyNumberFormat="1" applyFont="1" applyBorder="1" applyAlignment="1" applyProtection="1">
      <alignment vertical="center" wrapText="1"/>
      <protection locked="0"/>
    </xf>
    <xf numFmtId="164" fontId="2" fillId="0" borderId="43" xfId="4" applyNumberFormat="1" applyFont="1" applyBorder="1" applyAlignment="1" applyProtection="1">
      <alignment vertical="center"/>
      <protection locked="0"/>
    </xf>
    <xf numFmtId="164" fontId="2" fillId="0" borderId="45" xfId="4" applyNumberFormat="1" applyFont="1" applyBorder="1" applyAlignment="1" applyProtection="1">
      <alignment vertical="center" wrapText="1"/>
      <protection locked="0"/>
    </xf>
    <xf numFmtId="164" fontId="2" fillId="0" borderId="44" xfId="4" applyNumberFormat="1" applyFont="1" applyBorder="1" applyAlignment="1" applyProtection="1">
      <alignment vertical="center" wrapText="1"/>
      <protection locked="0"/>
    </xf>
    <xf numFmtId="164" fontId="2" fillId="0" borderId="47" xfId="4" applyNumberFormat="1" applyFont="1" applyBorder="1" applyAlignment="1" applyProtection="1">
      <alignment vertical="center" wrapText="1"/>
      <protection locked="0"/>
    </xf>
    <xf numFmtId="164" fontId="2" fillId="4" borderId="28" xfId="4" applyNumberFormat="1" applyFont="1" applyFill="1" applyBorder="1" applyAlignment="1">
      <alignment horizontal="center" vertical="center"/>
    </xf>
    <xf numFmtId="164" fontId="2" fillId="4" borderId="30" xfId="4" applyNumberFormat="1" applyFont="1" applyFill="1" applyBorder="1" applyAlignment="1">
      <alignment horizontal="center" vertical="center"/>
    </xf>
    <xf numFmtId="164" fontId="2" fillId="4" borderId="26" xfId="4" applyNumberFormat="1" applyFont="1" applyFill="1" applyBorder="1" applyAlignment="1">
      <alignment horizontal="center" vertical="center"/>
    </xf>
    <xf numFmtId="164" fontId="2" fillId="4" borderId="31" xfId="4" applyNumberFormat="1" applyFont="1" applyFill="1" applyBorder="1" applyAlignment="1">
      <alignment horizontal="center" vertical="center"/>
    </xf>
    <xf numFmtId="164" fontId="2" fillId="4" borderId="32" xfId="4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9" fillId="4" borderId="28" xfId="4" applyNumberFormat="1" applyFont="1" applyFill="1" applyBorder="1" applyAlignment="1">
      <alignment horizontal="center"/>
    </xf>
    <xf numFmtId="164" fontId="9" fillId="4" borderId="29" xfId="4" applyNumberFormat="1" applyFont="1" applyFill="1" applyBorder="1" applyAlignment="1">
      <alignment horizontal="center"/>
    </xf>
    <xf numFmtId="164" fontId="9" fillId="4" borderId="32" xfId="4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12" fillId="0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right" vertical="center"/>
    </xf>
    <xf numFmtId="0" fontId="13" fillId="0" borderId="55" xfId="1" applyFont="1" applyFill="1" applyBorder="1" applyAlignment="1">
      <alignment horizontal="center" vertical="top" wrapText="1"/>
    </xf>
    <xf numFmtId="0" fontId="13" fillId="0" borderId="56" xfId="1" applyFont="1" applyFill="1" applyBorder="1" applyAlignment="1">
      <alignment horizontal="center" vertical="top" wrapText="1"/>
    </xf>
    <xf numFmtId="0" fontId="13" fillId="0" borderId="57" xfId="1" applyFont="1" applyFill="1" applyBorder="1" applyAlignment="1">
      <alignment vertical="top"/>
    </xf>
    <xf numFmtId="0" fontId="13" fillId="0" borderId="58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12" fillId="0" borderId="59" xfId="5" applyNumberFormat="1" applyFont="1" applyFill="1" applyBorder="1" applyAlignment="1">
      <alignment horizontal="center" vertical="center"/>
    </xf>
    <xf numFmtId="0" fontId="12" fillId="0" borderId="60" xfId="1" applyFont="1" applyFill="1" applyBorder="1" applyAlignment="1">
      <alignment horizontal="center" vertical="center"/>
    </xf>
    <xf numFmtId="0" fontId="13" fillId="0" borderId="61" xfId="5" applyNumberFormat="1" applyFont="1" applyFill="1" applyBorder="1" applyAlignment="1">
      <alignment horizontal="left" vertical="center"/>
    </xf>
    <xf numFmtId="164" fontId="2" fillId="4" borderId="62" xfId="6" applyNumberFormat="1" applyFont="1" applyFill="1" applyBorder="1" applyAlignment="1">
      <alignment horizontal="right" vertical="center"/>
    </xf>
    <xf numFmtId="0" fontId="12" fillId="0" borderId="63" xfId="5" applyNumberFormat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3" fillId="0" borderId="65" xfId="5" applyNumberFormat="1" applyFont="1" applyFill="1" applyBorder="1" applyAlignment="1">
      <alignment horizontal="left" vertical="center"/>
    </xf>
    <xf numFmtId="164" fontId="2" fillId="4" borderId="66" xfId="6" applyNumberFormat="1" applyFont="1" applyFill="1" applyBorder="1" applyAlignment="1">
      <alignment horizontal="right" vertical="center"/>
    </xf>
    <xf numFmtId="0" fontId="13" fillId="0" borderId="65" xfId="5" applyNumberFormat="1" applyFont="1" applyFill="1" applyBorder="1" applyAlignment="1">
      <alignment horizontal="left" vertical="center" wrapText="1"/>
    </xf>
    <xf numFmtId="0" fontId="13" fillId="0" borderId="65" xfId="5" applyNumberFormat="1" applyFont="1" applyFill="1" applyBorder="1" applyAlignment="1">
      <alignment vertical="center" wrapText="1"/>
    </xf>
    <xf numFmtId="0" fontId="13" fillId="0" borderId="65" xfId="1" applyNumberFormat="1" applyFont="1" applyFill="1" applyBorder="1" applyAlignment="1">
      <alignment horizontal="left" vertical="center"/>
    </xf>
    <xf numFmtId="0" fontId="12" fillId="0" borderId="67" xfId="5" applyNumberFormat="1" applyFont="1" applyFill="1" applyBorder="1" applyAlignment="1">
      <alignment horizontal="center" vertical="center"/>
    </xf>
    <xf numFmtId="0" fontId="12" fillId="4" borderId="68" xfId="1" applyFont="1" applyFill="1" applyBorder="1" applyAlignment="1">
      <alignment horizontal="center" vertical="center"/>
    </xf>
    <xf numFmtId="0" fontId="16" fillId="4" borderId="68" xfId="1" applyFont="1" applyFill="1" applyBorder="1" applyAlignment="1">
      <alignment vertical="center"/>
    </xf>
    <xf numFmtId="164" fontId="2" fillId="4" borderId="69" xfId="6" applyNumberFormat="1" applyFont="1" applyFill="1" applyBorder="1" applyAlignment="1">
      <alignment horizontal="right" vertical="center"/>
    </xf>
    <xf numFmtId="49" fontId="12" fillId="0" borderId="0" xfId="1" applyNumberFormat="1" applyFont="1" applyFill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41" fontId="12" fillId="0" borderId="0" xfId="1" applyNumberFormat="1" applyFont="1" applyFill="1" applyBorder="1" applyAlignment="1">
      <alignment vertical="center"/>
    </xf>
    <xf numFmtId="0" fontId="13" fillId="0" borderId="61" xfId="1" applyFont="1" applyFill="1" applyBorder="1" applyAlignment="1">
      <alignment vertical="center"/>
    </xf>
    <xf numFmtId="0" fontId="13" fillId="0" borderId="65" xfId="1" applyFont="1" applyFill="1" applyBorder="1" applyAlignment="1">
      <alignment vertical="center"/>
    </xf>
    <xf numFmtId="0" fontId="12" fillId="4" borderId="68" xfId="1" applyFont="1" applyFill="1" applyBorder="1" applyAlignment="1">
      <alignment vertical="center" wrapText="1"/>
    </xf>
    <xf numFmtId="49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49" fontId="13" fillId="0" borderId="0" xfId="1" applyNumberFormat="1" applyFont="1" applyFill="1" applyAlignment="1">
      <alignment vertical="center"/>
    </xf>
    <xf numFmtId="0" fontId="12" fillId="4" borderId="64" xfId="1" applyFont="1" applyFill="1" applyBorder="1" applyAlignment="1">
      <alignment horizontal="center" vertical="center"/>
    </xf>
    <xf numFmtId="0" fontId="12" fillId="4" borderId="64" xfId="1" applyFont="1" applyFill="1" applyBorder="1" applyAlignment="1">
      <alignment vertical="center"/>
    </xf>
    <xf numFmtId="0" fontId="12" fillId="4" borderId="70" xfId="1" applyFont="1" applyFill="1" applyBorder="1" applyAlignment="1">
      <alignment horizontal="center" vertical="center"/>
    </xf>
    <xf numFmtId="0" fontId="12" fillId="4" borderId="70" xfId="1" applyFont="1" applyFill="1" applyBorder="1" applyAlignment="1">
      <alignment vertical="center" wrapText="1"/>
    </xf>
    <xf numFmtId="164" fontId="2" fillId="4" borderId="71" xfId="6" applyNumberFormat="1" applyFont="1" applyFill="1" applyBorder="1" applyAlignment="1">
      <alignment horizontal="right" vertical="center"/>
    </xf>
    <xf numFmtId="164" fontId="17" fillId="0" borderId="0" xfId="1" applyNumberFormat="1" applyFont="1" applyFill="1" applyBorder="1" applyAlignment="1">
      <alignment vertical="center"/>
    </xf>
    <xf numFmtId="0" fontId="18" fillId="0" borderId="0" xfId="1" applyFont="1" applyFill="1" applyAlignment="1">
      <alignment vertical="center"/>
    </xf>
    <xf numFmtId="0" fontId="14" fillId="0" borderId="1" xfId="1" applyFont="1" applyFill="1" applyBorder="1" applyAlignment="1">
      <alignment horizontal="right" vertical="center"/>
    </xf>
    <xf numFmtId="0" fontId="13" fillId="0" borderId="56" xfId="1" applyFont="1" applyFill="1" applyBorder="1" applyAlignment="1">
      <alignment horizontal="center" vertical="top"/>
    </xf>
    <xf numFmtId="0" fontId="13" fillId="0" borderId="57" xfId="1" applyFont="1" applyFill="1" applyBorder="1" applyAlignment="1">
      <alignment horizontal="center" vertical="top"/>
    </xf>
    <xf numFmtId="0" fontId="13" fillId="0" borderId="0" xfId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59" xfId="1" applyFont="1" applyBorder="1" applyAlignment="1">
      <alignment horizontal="center" vertical="center"/>
    </xf>
    <xf numFmtId="0" fontId="13" fillId="0" borderId="60" xfId="1" applyFont="1" applyFill="1" applyBorder="1" applyAlignment="1">
      <alignment horizontal="center" vertical="center"/>
    </xf>
    <xf numFmtId="164" fontId="5" fillId="4" borderId="62" xfId="6" applyNumberFormat="1" applyFont="1" applyFill="1" applyBorder="1" applyAlignment="1">
      <alignment horizontal="right" vertical="center"/>
    </xf>
    <xf numFmtId="0" fontId="12" fillId="0" borderId="63" xfId="1" applyFont="1" applyBorder="1" applyAlignment="1">
      <alignment horizontal="center" vertical="center"/>
    </xf>
    <xf numFmtId="0" fontId="13" fillId="0" borderId="64" xfId="1" applyFont="1" applyFill="1" applyBorder="1" applyAlignment="1">
      <alignment horizontal="center" vertical="center"/>
    </xf>
    <xf numFmtId="0" fontId="13" fillId="0" borderId="65" xfId="8" applyNumberFormat="1" applyFont="1" applyFill="1" applyBorder="1" applyAlignment="1">
      <alignment horizontal="left" vertical="center"/>
    </xf>
    <xf numFmtId="164" fontId="5" fillId="4" borderId="66" xfId="6" applyNumberFormat="1" applyFont="1" applyFill="1" applyBorder="1" applyAlignment="1">
      <alignment horizontal="right" vertical="center"/>
    </xf>
    <xf numFmtId="0" fontId="12" fillId="0" borderId="65" xfId="5" applyNumberFormat="1" applyFont="1" applyFill="1" applyBorder="1" applyAlignment="1">
      <alignment horizontal="left" vertical="center"/>
    </xf>
    <xf numFmtId="49" fontId="12" fillId="0" borderId="67" xfId="1" applyNumberFormat="1" applyFont="1" applyBorder="1" applyAlignment="1">
      <alignment horizontal="center" vertical="center"/>
    </xf>
    <xf numFmtId="0" fontId="12" fillId="4" borderId="68" xfId="5" applyNumberFormat="1" applyFont="1" applyFill="1" applyBorder="1" applyAlignment="1">
      <alignment horizontal="center" vertical="center"/>
    </xf>
    <xf numFmtId="0" fontId="12" fillId="4" borderId="68" xfId="5" applyNumberFormat="1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horizontal="left" vertical="center"/>
    </xf>
    <xf numFmtId="0" fontId="12" fillId="0" borderId="0" xfId="5" applyNumberFormat="1" applyFont="1" applyFill="1" applyBorder="1" applyAlignment="1">
      <alignment horizontal="left" vertical="center" wrapText="1"/>
    </xf>
    <xf numFmtId="164" fontId="2" fillId="0" borderId="0" xfId="6" applyNumberFormat="1" applyFont="1" applyFill="1" applyBorder="1" applyAlignment="1">
      <alignment horizontal="right" vertical="center"/>
    </xf>
    <xf numFmtId="49" fontId="12" fillId="0" borderId="55" xfId="1" applyNumberFormat="1" applyFont="1" applyBorder="1" applyAlignment="1">
      <alignment horizontal="center" vertical="center"/>
    </xf>
    <xf numFmtId="0" fontId="12" fillId="4" borderId="72" xfId="5" applyNumberFormat="1" applyFont="1" applyFill="1" applyBorder="1" applyAlignment="1">
      <alignment horizontal="center" vertical="center"/>
    </xf>
    <xf numFmtId="0" fontId="12" fillId="4" borderId="57" xfId="5" applyNumberFormat="1" applyFont="1" applyFill="1" applyBorder="1" applyAlignment="1">
      <alignment vertical="center"/>
    </xf>
    <xf numFmtId="164" fontId="2" fillId="4" borderId="58" xfId="6" applyNumberFormat="1" applyFont="1" applyFill="1" applyBorder="1" applyAlignment="1">
      <alignment horizontal="right" vertical="center"/>
    </xf>
    <xf numFmtId="0" fontId="13" fillId="0" borderId="61" xfId="8" applyNumberFormat="1" applyFont="1" applyFill="1" applyBorder="1" applyAlignment="1">
      <alignment horizontal="left" vertical="center"/>
    </xf>
    <xf numFmtId="0" fontId="12" fillId="0" borderId="63" xfId="1" applyFont="1" applyFill="1" applyBorder="1" applyAlignment="1">
      <alignment horizontal="center" vertical="center"/>
    </xf>
    <xf numFmtId="0" fontId="12" fillId="4" borderId="73" xfId="5" applyNumberFormat="1" applyFont="1" applyFill="1" applyBorder="1" applyAlignment="1">
      <alignment horizontal="left" vertical="center"/>
    </xf>
    <xf numFmtId="164" fontId="12" fillId="0" borderId="0" xfId="6" applyNumberFormat="1" applyFont="1" applyFill="1" applyBorder="1" applyAlignment="1">
      <alignment horizontal="right" vertical="center"/>
    </xf>
    <xf numFmtId="0" fontId="13" fillId="0" borderId="61" xfId="5" applyFont="1" applyFill="1" applyBorder="1" applyAlignment="1">
      <alignment horizontal="left" vertical="center"/>
    </xf>
    <xf numFmtId="0" fontId="13" fillId="0" borderId="65" xfId="5" applyFont="1" applyFill="1" applyBorder="1" applyAlignment="1">
      <alignment horizontal="left" vertical="center"/>
    </xf>
    <xf numFmtId="49" fontId="12" fillId="0" borderId="74" xfId="1" applyNumberFormat="1" applyFont="1" applyBorder="1" applyAlignment="1">
      <alignment horizontal="center" vertical="center"/>
    </xf>
    <xf numFmtId="0" fontId="13" fillId="0" borderId="68" xfId="1" applyFont="1" applyFill="1" applyBorder="1" applyAlignment="1">
      <alignment horizontal="center" vertical="center"/>
    </xf>
    <xf numFmtId="0" fontId="13" fillId="0" borderId="73" xfId="5" applyFont="1" applyFill="1" applyBorder="1" applyAlignment="1">
      <alignment horizontal="left" vertical="center"/>
    </xf>
    <xf numFmtId="164" fontId="5" fillId="4" borderId="69" xfId="6" applyNumberFormat="1" applyFont="1" applyFill="1" applyBorder="1" applyAlignment="1">
      <alignment horizontal="right" vertical="center"/>
    </xf>
    <xf numFmtId="0" fontId="13" fillId="0" borderId="0" xfId="5" applyFont="1" applyFill="1" applyBorder="1" applyAlignment="1">
      <alignment horizontal="left" vertical="center"/>
    </xf>
    <xf numFmtId="164" fontId="13" fillId="0" borderId="0" xfId="6" applyNumberFormat="1" applyFont="1" applyFill="1" applyBorder="1" applyAlignment="1">
      <alignment horizontal="right" vertical="center"/>
    </xf>
    <xf numFmtId="0" fontId="12" fillId="0" borderId="61" xfId="5" applyNumberFormat="1" applyFont="1" applyFill="1" applyBorder="1" applyAlignment="1">
      <alignment horizontal="left" vertical="center"/>
    </xf>
    <xf numFmtId="0" fontId="12" fillId="0" borderId="65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left" vertical="center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" fillId="0" borderId="0" xfId="1" applyFont="1" applyAlignment="1">
      <alignment vertical="center"/>
    </xf>
    <xf numFmtId="0" fontId="15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 applyProtection="1">
      <alignment horizontal="left" vertical="center"/>
      <protection locked="0"/>
    </xf>
    <xf numFmtId="0" fontId="15" fillId="0" borderId="0" xfId="5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14" fontId="12" fillId="0" borderId="0" xfId="0" applyNumberFormat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3" fillId="0" borderId="0" xfId="1" applyFont="1" applyFill="1" applyBorder="1" applyAlignment="1" applyProtection="1">
      <alignment horizontal="left"/>
      <protection locked="0"/>
    </xf>
    <xf numFmtId="0" fontId="15" fillId="0" borderId="0" xfId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textRotation="90"/>
    </xf>
    <xf numFmtId="0" fontId="2" fillId="2" borderId="10" xfId="2" applyFont="1" applyFill="1" applyBorder="1" applyAlignment="1">
      <alignment horizontal="center" vertical="center" textRotation="90"/>
    </xf>
    <xf numFmtId="0" fontId="2" fillId="2" borderId="18" xfId="2" applyFont="1" applyFill="1" applyBorder="1" applyAlignment="1">
      <alignment horizontal="center" vertical="center" textRotation="90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9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top" textRotation="90" wrapText="1"/>
    </xf>
    <xf numFmtId="0" fontId="5" fillId="3" borderId="15" xfId="0" applyNumberFormat="1" applyFont="1" applyFill="1" applyBorder="1" applyAlignment="1" applyProtection="1">
      <alignment horizontal="center" vertical="top" textRotation="90" wrapText="1"/>
    </xf>
    <xf numFmtId="0" fontId="5" fillId="3" borderId="23" xfId="0" applyNumberFormat="1" applyFont="1" applyFill="1" applyBorder="1" applyAlignment="1" applyProtection="1">
      <alignment horizontal="center" vertical="top" textRotation="90" wrapText="1"/>
    </xf>
    <xf numFmtId="0" fontId="7" fillId="4" borderId="8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top" textRotation="90" wrapText="1"/>
    </xf>
    <xf numFmtId="0" fontId="5" fillId="4" borderId="25" xfId="0" applyFont="1" applyFill="1" applyBorder="1" applyAlignment="1" applyProtection="1">
      <alignment horizontal="center" vertical="top" textRotation="90" wrapText="1"/>
    </xf>
    <xf numFmtId="0" fontId="5" fillId="4" borderId="12" xfId="0" applyFont="1" applyFill="1" applyBorder="1" applyAlignment="1" applyProtection="1">
      <alignment horizontal="center" vertical="top" textRotation="90" wrapText="1"/>
    </xf>
    <xf numFmtId="0" fontId="5" fillId="4" borderId="20" xfId="0" applyFont="1" applyFill="1" applyBorder="1" applyAlignment="1" applyProtection="1">
      <alignment horizontal="center" vertical="top" textRotation="90" wrapText="1"/>
    </xf>
    <xf numFmtId="0" fontId="5" fillId="4" borderId="13" xfId="0" applyFont="1" applyFill="1" applyBorder="1" applyAlignment="1" applyProtection="1">
      <alignment horizontal="center" vertical="top" textRotation="90" wrapText="1"/>
    </xf>
    <xf numFmtId="0" fontId="5" fillId="4" borderId="21" xfId="0" applyFont="1" applyFill="1" applyBorder="1" applyAlignment="1" applyProtection="1">
      <alignment horizontal="center" vertical="top" textRotation="90" wrapText="1"/>
    </xf>
    <xf numFmtId="0" fontId="2" fillId="4" borderId="54" xfId="2" applyFont="1" applyFill="1" applyBorder="1" applyAlignment="1">
      <alignment horizontal="center" vertical="center" wrapText="1"/>
    </xf>
    <xf numFmtId="0" fontId="2" fillId="4" borderId="27" xfId="2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textRotation="90" wrapText="1"/>
    </xf>
    <xf numFmtId="0" fontId="5" fillId="4" borderId="24" xfId="0" applyFont="1" applyFill="1" applyBorder="1" applyAlignment="1" applyProtection="1">
      <alignment horizontal="center" vertical="center" textRotation="90" wrapText="1"/>
    </xf>
    <xf numFmtId="0" fontId="5" fillId="4" borderId="13" xfId="0" applyFont="1" applyFill="1" applyBorder="1" applyAlignment="1" applyProtection="1">
      <alignment horizontal="center" vertical="center" textRotation="90" wrapText="1"/>
    </xf>
    <xf numFmtId="0" fontId="5" fillId="4" borderId="21" xfId="0" applyFont="1" applyFill="1" applyBorder="1" applyAlignment="1" applyProtection="1">
      <alignment horizontal="center" vertical="center" textRotation="90" wrapText="1"/>
    </xf>
    <xf numFmtId="0" fontId="8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top" textRotation="90" wrapText="1"/>
    </xf>
    <xf numFmtId="0" fontId="5" fillId="4" borderId="22" xfId="0" applyFont="1" applyFill="1" applyBorder="1" applyAlignment="1" applyProtection="1">
      <alignment horizontal="center" vertical="top" textRotation="90" wrapText="1"/>
    </xf>
    <xf numFmtId="0" fontId="8" fillId="4" borderId="12" xfId="0" applyFont="1" applyFill="1" applyBorder="1" applyAlignment="1">
      <alignment horizontal="center" vertical="center" wrapText="1"/>
    </xf>
  </cellXfs>
  <cellStyles count="9">
    <cellStyle name="Comma 2" xfId="6"/>
    <cellStyle name="Comma 2 9" xfId="4"/>
    <cellStyle name="Comma 3" xfId="7"/>
    <cellStyle name="Normal" xfId="0" builtinId="0"/>
    <cellStyle name="Normal 11" xfId="1"/>
    <cellStyle name="Normal 16" xfId="3"/>
    <cellStyle name="Normal 2" xfId="5"/>
    <cellStyle name="Normal 2 11" xfId="2"/>
    <cellStyle name="Normal_BCI Restatement &amp; FS-10.04 (GEL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13955</xdr:colOff>
      <xdr:row>0</xdr:row>
      <xdr:rowOff>99057</xdr:rowOff>
    </xdr:from>
    <xdr:to>
      <xdr:col>3</xdr:col>
      <xdr:colOff>558240</xdr:colOff>
      <xdr:row>2</xdr:row>
      <xdr:rowOff>144106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471" y="99057"/>
          <a:ext cx="2330659" cy="379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10949</xdr:colOff>
      <xdr:row>0</xdr:row>
      <xdr:rowOff>109483</xdr:rowOff>
    </xdr:from>
    <xdr:to>
      <xdr:col>3</xdr:col>
      <xdr:colOff>510761</xdr:colOff>
      <xdr:row>2</xdr:row>
      <xdr:rowOff>153276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797" y="109483"/>
          <a:ext cx="2266768" cy="3750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179295</xdr:colOff>
      <xdr:row>0</xdr:row>
      <xdr:rowOff>83049</xdr:rowOff>
    </xdr:from>
    <xdr:to>
      <xdr:col>1</xdr:col>
      <xdr:colOff>2451996</xdr:colOff>
      <xdr:row>2</xdr:row>
      <xdr:rowOff>168088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295" y="83049"/>
          <a:ext cx="2720936" cy="443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B5:F62"/>
  <sheetViews>
    <sheetView showGridLines="0" zoomScale="91" zoomScaleNormal="91" zoomScalePageLayoutView="91" workbookViewId="0">
      <pane ySplit="10" topLeftCell="A11" activePane="bottomLeft" state="frozen"/>
      <selection pane="bottomLeft" activeCell="B8" sqref="B8"/>
    </sheetView>
  </sheetViews>
  <sheetFormatPr baseColWidth="10" defaultColWidth="8.83203125" defaultRowHeight="13" x14ac:dyDescent="0.15"/>
  <cols>
    <col min="1" max="1" width="2" style="231" customWidth="1"/>
    <col min="2" max="2" width="15.6640625" style="231" customWidth="1"/>
    <col min="3" max="3" width="7.6640625" style="231" customWidth="1"/>
    <col min="4" max="4" width="80.6640625" style="231" customWidth="1"/>
    <col min="5" max="5" width="16.6640625" style="231" customWidth="1"/>
    <col min="6" max="6" width="12.83203125" style="231" customWidth="1"/>
    <col min="7" max="16384" width="8.83203125" style="231"/>
  </cols>
  <sheetData>
    <row r="5" spans="2:6" s="229" customFormat="1" ht="15" customHeight="1" x14ac:dyDescent="0.15">
      <c r="B5" s="312" t="s">
        <v>89</v>
      </c>
      <c r="C5" s="312"/>
      <c r="D5" s="227" t="s">
        <v>175</v>
      </c>
      <c r="E5" s="228" t="s">
        <v>90</v>
      </c>
    </row>
    <row r="6" spans="2:6" s="229" customFormat="1" ht="15" customHeight="1" x14ac:dyDescent="0.15">
      <c r="B6" s="313" t="s">
        <v>176</v>
      </c>
      <c r="C6" s="313"/>
      <c r="D6" s="313"/>
      <c r="E6" s="313"/>
      <c r="F6" s="230"/>
    </row>
    <row r="7" spans="2:6" ht="5" customHeight="1" x14ac:dyDescent="0.15">
      <c r="B7" s="229"/>
      <c r="C7" s="229"/>
    </row>
    <row r="8" spans="2:6" ht="15" customHeight="1" x14ac:dyDescent="0.15">
      <c r="B8" s="232"/>
      <c r="C8" s="314" t="s">
        <v>91</v>
      </c>
      <c r="D8" s="315"/>
      <c r="E8" s="315"/>
    </row>
    <row r="9" spans="2:6" ht="15" customHeight="1" thickBot="1" x14ac:dyDescent="0.2">
      <c r="E9" s="233" t="s">
        <v>92</v>
      </c>
    </row>
    <row r="10" spans="2:6" ht="30" customHeight="1" thickBot="1" x14ac:dyDescent="0.2">
      <c r="B10" s="234" t="s">
        <v>93</v>
      </c>
      <c r="C10" s="235" t="s">
        <v>94</v>
      </c>
      <c r="D10" s="236"/>
      <c r="E10" s="237" t="s">
        <v>95</v>
      </c>
    </row>
    <row r="11" spans="2:6" ht="5" customHeight="1" x14ac:dyDescent="0.15">
      <c r="C11" s="238"/>
      <c r="D11" s="239"/>
      <c r="E11" s="240"/>
    </row>
    <row r="12" spans="2:6" ht="14" thickBot="1" x14ac:dyDescent="0.2">
      <c r="C12" s="316" t="s">
        <v>96</v>
      </c>
      <c r="D12" s="316"/>
      <c r="E12" s="316"/>
    </row>
    <row r="13" spans="2:6" s="229" customFormat="1" ht="15" customHeight="1" x14ac:dyDescent="0.15">
      <c r="B13" s="241" t="s">
        <v>97</v>
      </c>
      <c r="C13" s="242">
        <v>1</v>
      </c>
      <c r="D13" s="243" t="s">
        <v>98</v>
      </c>
      <c r="E13" s="244">
        <v>2319200.9300000006</v>
      </c>
    </row>
    <row r="14" spans="2:6" s="229" customFormat="1" ht="15" customHeight="1" x14ac:dyDescent="0.15">
      <c r="B14" s="245" t="s">
        <v>99</v>
      </c>
      <c r="C14" s="246">
        <v>2</v>
      </c>
      <c r="D14" s="247" t="s">
        <v>100</v>
      </c>
      <c r="E14" s="248">
        <v>13141472.510000002</v>
      </c>
    </row>
    <row r="15" spans="2:6" s="229" customFormat="1" ht="15" customHeight="1" x14ac:dyDescent="0.15">
      <c r="B15" s="245" t="s">
        <v>101</v>
      </c>
      <c r="C15" s="246">
        <v>3</v>
      </c>
      <c r="D15" s="247" t="s">
        <v>102</v>
      </c>
      <c r="E15" s="248">
        <v>0</v>
      </c>
    </row>
    <row r="16" spans="2:6" s="229" customFormat="1" ht="15" customHeight="1" x14ac:dyDescent="0.15">
      <c r="B16" s="245" t="s">
        <v>103</v>
      </c>
      <c r="C16" s="246">
        <v>4</v>
      </c>
      <c r="D16" s="249" t="s">
        <v>104</v>
      </c>
      <c r="E16" s="248">
        <v>0</v>
      </c>
    </row>
    <row r="17" spans="2:6" s="229" customFormat="1" ht="14" x14ac:dyDescent="0.15">
      <c r="B17" s="245" t="s">
        <v>105</v>
      </c>
      <c r="C17" s="246">
        <v>5</v>
      </c>
      <c r="D17" s="250" t="s">
        <v>106</v>
      </c>
      <c r="E17" s="248">
        <v>0</v>
      </c>
    </row>
    <row r="18" spans="2:6" s="229" customFormat="1" ht="15" customHeight="1" x14ac:dyDescent="0.15">
      <c r="B18" s="245" t="s">
        <v>107</v>
      </c>
      <c r="C18" s="246">
        <v>6</v>
      </c>
      <c r="D18" s="249" t="s">
        <v>108</v>
      </c>
      <c r="E18" s="248">
        <v>13238579.610000001</v>
      </c>
    </row>
    <row r="19" spans="2:6" s="229" customFormat="1" ht="15" customHeight="1" x14ac:dyDescent="0.15">
      <c r="B19" s="245" t="s">
        <v>109</v>
      </c>
      <c r="C19" s="246">
        <v>7</v>
      </c>
      <c r="D19" s="247" t="s">
        <v>110</v>
      </c>
      <c r="E19" s="248">
        <v>6334203.2000000002</v>
      </c>
    </row>
    <row r="20" spans="2:6" s="229" customFormat="1" ht="15" customHeight="1" x14ac:dyDescent="0.15">
      <c r="B20" s="245" t="s">
        <v>111</v>
      </c>
      <c r="C20" s="246">
        <v>8</v>
      </c>
      <c r="D20" s="249" t="s">
        <v>112</v>
      </c>
      <c r="E20" s="248">
        <v>0</v>
      </c>
    </row>
    <row r="21" spans="2:6" s="229" customFormat="1" ht="15" customHeight="1" x14ac:dyDescent="0.15">
      <c r="B21" s="245" t="s">
        <v>113</v>
      </c>
      <c r="C21" s="246">
        <v>9</v>
      </c>
      <c r="D21" s="247" t="s">
        <v>114</v>
      </c>
      <c r="E21" s="248">
        <v>0</v>
      </c>
    </row>
    <row r="22" spans="2:6" s="229" customFormat="1" ht="15" customHeight="1" x14ac:dyDescent="0.15">
      <c r="B22" s="245" t="s">
        <v>115</v>
      </c>
      <c r="C22" s="246">
        <v>10</v>
      </c>
      <c r="D22" s="247" t="s">
        <v>116</v>
      </c>
      <c r="E22" s="248">
        <v>0</v>
      </c>
    </row>
    <row r="23" spans="2:6" s="229" customFormat="1" ht="15" customHeight="1" x14ac:dyDescent="0.15">
      <c r="B23" s="245" t="s">
        <v>117</v>
      </c>
      <c r="C23" s="246">
        <v>11</v>
      </c>
      <c r="D23" s="247" t="s">
        <v>118</v>
      </c>
      <c r="E23" s="248">
        <v>0</v>
      </c>
    </row>
    <row r="24" spans="2:6" s="229" customFormat="1" ht="15" customHeight="1" x14ac:dyDescent="0.15">
      <c r="B24" s="245" t="s">
        <v>119</v>
      </c>
      <c r="C24" s="246">
        <v>12</v>
      </c>
      <c r="D24" s="247" t="s">
        <v>120</v>
      </c>
      <c r="E24" s="248">
        <v>11057159.119999999</v>
      </c>
    </row>
    <row r="25" spans="2:6" s="229" customFormat="1" ht="15" customHeight="1" x14ac:dyDescent="0.15">
      <c r="B25" s="245" t="s">
        <v>121</v>
      </c>
      <c r="C25" s="246">
        <v>13</v>
      </c>
      <c r="D25" s="247" t="s">
        <v>122</v>
      </c>
      <c r="E25" s="248">
        <v>702038.09</v>
      </c>
    </row>
    <row r="26" spans="2:6" s="229" customFormat="1" ht="15" customHeight="1" x14ac:dyDescent="0.15">
      <c r="B26" s="245" t="s">
        <v>123</v>
      </c>
      <c r="C26" s="246">
        <v>14</v>
      </c>
      <c r="D26" s="247" t="s">
        <v>124</v>
      </c>
      <c r="E26" s="248">
        <v>1197075.9699999997</v>
      </c>
    </row>
    <row r="27" spans="2:6" s="229" customFormat="1" ht="15" customHeight="1" x14ac:dyDescent="0.15">
      <c r="B27" s="245" t="s">
        <v>125</v>
      </c>
      <c r="C27" s="246">
        <v>15</v>
      </c>
      <c r="D27" s="247" t="s">
        <v>126</v>
      </c>
      <c r="E27" s="248">
        <v>0</v>
      </c>
    </row>
    <row r="28" spans="2:6" s="229" customFormat="1" ht="15" customHeight="1" x14ac:dyDescent="0.15">
      <c r="B28" s="245" t="s">
        <v>127</v>
      </c>
      <c r="C28" s="246">
        <v>16</v>
      </c>
      <c r="D28" s="247" t="s">
        <v>128</v>
      </c>
      <c r="E28" s="248">
        <v>621792.79999999993</v>
      </c>
    </row>
    <row r="29" spans="2:6" s="229" customFormat="1" ht="15" customHeight="1" x14ac:dyDescent="0.15">
      <c r="B29" s="245" t="s">
        <v>129</v>
      </c>
      <c r="C29" s="246">
        <v>17</v>
      </c>
      <c r="D29" s="247" t="s">
        <v>130</v>
      </c>
      <c r="E29" s="248">
        <v>246021.98</v>
      </c>
    </row>
    <row r="30" spans="2:6" s="229" customFormat="1" ht="15" customHeight="1" x14ac:dyDescent="0.15">
      <c r="B30" s="245" t="s">
        <v>131</v>
      </c>
      <c r="C30" s="246">
        <v>18</v>
      </c>
      <c r="D30" s="251" t="s">
        <v>132</v>
      </c>
      <c r="E30" s="248">
        <v>450065.91999999998</v>
      </c>
    </row>
    <row r="31" spans="2:6" s="229" customFormat="1" ht="15" customHeight="1" thickBot="1" x14ac:dyDescent="0.2">
      <c r="B31" s="252" t="s">
        <v>133</v>
      </c>
      <c r="C31" s="253">
        <v>19</v>
      </c>
      <c r="D31" s="254" t="s">
        <v>134</v>
      </c>
      <c r="E31" s="255">
        <f>SUM(E13:E30)</f>
        <v>49307610.130000003</v>
      </c>
    </row>
    <row r="32" spans="2:6" ht="5" customHeight="1" x14ac:dyDescent="0.15">
      <c r="B32" s="256"/>
      <c r="C32" s="238"/>
      <c r="D32" s="257"/>
      <c r="E32" s="258"/>
      <c r="F32" s="229"/>
    </row>
    <row r="33" spans="2:5" ht="14" thickBot="1" x14ac:dyDescent="0.2">
      <c r="B33" s="256"/>
      <c r="C33" s="316" t="s">
        <v>135</v>
      </c>
      <c r="D33" s="316"/>
      <c r="E33" s="316"/>
    </row>
    <row r="34" spans="2:5" s="229" customFormat="1" ht="15" customHeight="1" x14ac:dyDescent="0.15">
      <c r="B34" s="241" t="s">
        <v>136</v>
      </c>
      <c r="C34" s="242">
        <v>20</v>
      </c>
      <c r="D34" s="259" t="s">
        <v>137</v>
      </c>
      <c r="E34" s="244">
        <v>19236098.910000004</v>
      </c>
    </row>
    <row r="35" spans="2:5" s="229" customFormat="1" ht="15" customHeight="1" x14ac:dyDescent="0.15">
      <c r="B35" s="245" t="s">
        <v>138</v>
      </c>
      <c r="C35" s="246">
        <v>21</v>
      </c>
      <c r="D35" s="260" t="s">
        <v>139</v>
      </c>
      <c r="E35" s="248">
        <v>15145188.830000002</v>
      </c>
    </row>
    <row r="36" spans="2:5" s="229" customFormat="1" ht="15" customHeight="1" x14ac:dyDescent="0.15">
      <c r="B36" s="245" t="s">
        <v>140</v>
      </c>
      <c r="C36" s="246">
        <v>22</v>
      </c>
      <c r="D36" s="249" t="s">
        <v>141</v>
      </c>
      <c r="E36" s="248">
        <v>241305.98</v>
      </c>
    </row>
    <row r="37" spans="2:5" s="229" customFormat="1" ht="15" customHeight="1" x14ac:dyDescent="0.15">
      <c r="B37" s="245" t="s">
        <v>142</v>
      </c>
      <c r="C37" s="246">
        <v>23</v>
      </c>
      <c r="D37" s="260" t="s">
        <v>143</v>
      </c>
      <c r="E37" s="248">
        <v>0</v>
      </c>
    </row>
    <row r="38" spans="2:5" s="229" customFormat="1" ht="15" customHeight="1" x14ac:dyDescent="0.15">
      <c r="B38" s="245" t="s">
        <v>144</v>
      </c>
      <c r="C38" s="246">
        <v>24</v>
      </c>
      <c r="D38" s="260" t="s">
        <v>145</v>
      </c>
      <c r="E38" s="248">
        <v>0</v>
      </c>
    </row>
    <row r="39" spans="2:5" s="229" customFormat="1" ht="15" customHeight="1" x14ac:dyDescent="0.15">
      <c r="B39" s="245" t="s">
        <v>146</v>
      </c>
      <c r="C39" s="246">
        <v>25</v>
      </c>
      <c r="D39" s="260" t="s">
        <v>147</v>
      </c>
      <c r="E39" s="248">
        <v>0</v>
      </c>
    </row>
    <row r="40" spans="2:5" s="229" customFormat="1" ht="15" customHeight="1" x14ac:dyDescent="0.15">
      <c r="B40" s="245" t="s">
        <v>148</v>
      </c>
      <c r="C40" s="246">
        <v>26</v>
      </c>
      <c r="D40" s="260" t="s">
        <v>149</v>
      </c>
      <c r="E40" s="248">
        <v>0</v>
      </c>
    </row>
    <row r="41" spans="2:5" s="229" customFormat="1" ht="15" customHeight="1" x14ac:dyDescent="0.15">
      <c r="B41" s="245" t="s">
        <v>150</v>
      </c>
      <c r="C41" s="246">
        <v>27</v>
      </c>
      <c r="D41" s="260" t="s">
        <v>151</v>
      </c>
      <c r="E41" s="248">
        <v>3183711.27</v>
      </c>
    </row>
    <row r="42" spans="2:5" s="229" customFormat="1" ht="15" customHeight="1" x14ac:dyDescent="0.15">
      <c r="B42" s="245" t="s">
        <v>152</v>
      </c>
      <c r="C42" s="246">
        <v>28</v>
      </c>
      <c r="D42" s="260" t="s">
        <v>153</v>
      </c>
      <c r="E42" s="248">
        <v>0</v>
      </c>
    </row>
    <row r="43" spans="2:5" s="229" customFormat="1" ht="15" customHeight="1" x14ac:dyDescent="0.15">
      <c r="B43" s="245" t="s">
        <v>154</v>
      </c>
      <c r="C43" s="246">
        <v>29</v>
      </c>
      <c r="D43" s="260" t="s">
        <v>155</v>
      </c>
      <c r="E43" s="248">
        <v>1447810.874999997</v>
      </c>
    </row>
    <row r="44" spans="2:5" s="229" customFormat="1" ht="15" customHeight="1" thickBot="1" x14ac:dyDescent="0.2">
      <c r="B44" s="252" t="s">
        <v>156</v>
      </c>
      <c r="C44" s="253">
        <v>30</v>
      </c>
      <c r="D44" s="261" t="s">
        <v>157</v>
      </c>
      <c r="E44" s="255">
        <f>SUM(E34:E43)</f>
        <v>39254115.86500001</v>
      </c>
    </row>
    <row r="45" spans="2:5" s="239" customFormat="1" ht="5" customHeight="1" x14ac:dyDescent="0.15">
      <c r="B45" s="262"/>
      <c r="C45" s="263"/>
      <c r="D45" s="257"/>
      <c r="E45" s="258"/>
    </row>
    <row r="46" spans="2:5" ht="14" thickBot="1" x14ac:dyDescent="0.2">
      <c r="B46" s="264"/>
      <c r="C46" s="316" t="s">
        <v>158</v>
      </c>
      <c r="D46" s="316"/>
      <c r="E46" s="316"/>
    </row>
    <row r="47" spans="2:5" s="229" customFormat="1" ht="15" customHeight="1" x14ac:dyDescent="0.15">
      <c r="B47" s="241" t="s">
        <v>159</v>
      </c>
      <c r="C47" s="242">
        <v>31</v>
      </c>
      <c r="D47" s="259" t="s">
        <v>160</v>
      </c>
      <c r="E47" s="244">
        <v>7481870</v>
      </c>
    </row>
    <row r="48" spans="2:5" s="229" customFormat="1" ht="15" customHeight="1" x14ac:dyDescent="0.15">
      <c r="B48" s="245" t="s">
        <v>161</v>
      </c>
      <c r="C48" s="246">
        <v>32</v>
      </c>
      <c r="D48" s="260" t="s">
        <v>162</v>
      </c>
      <c r="E48" s="248">
        <v>0</v>
      </c>
    </row>
    <row r="49" spans="2:5" s="229" customFormat="1" ht="15" customHeight="1" x14ac:dyDescent="0.15">
      <c r="B49" s="245" t="s">
        <v>163</v>
      </c>
      <c r="C49" s="246">
        <v>33</v>
      </c>
      <c r="D49" s="260" t="s">
        <v>164</v>
      </c>
      <c r="E49" s="248">
        <v>0</v>
      </c>
    </row>
    <row r="50" spans="2:5" s="229" customFormat="1" ht="15" customHeight="1" x14ac:dyDescent="0.15">
      <c r="B50" s="245" t="s">
        <v>165</v>
      </c>
      <c r="C50" s="246">
        <v>34</v>
      </c>
      <c r="D50" s="260" t="s">
        <v>166</v>
      </c>
      <c r="E50" s="248">
        <v>-1625252.8042303165</v>
      </c>
    </row>
    <row r="51" spans="2:5" s="229" customFormat="1" ht="15" customHeight="1" x14ac:dyDescent="0.15">
      <c r="B51" s="245" t="s">
        <v>167</v>
      </c>
      <c r="C51" s="246">
        <v>35</v>
      </c>
      <c r="D51" s="260" t="s">
        <v>168</v>
      </c>
      <c r="E51" s="248">
        <v>4196877.0123755634</v>
      </c>
    </row>
    <row r="52" spans="2:5" s="229" customFormat="1" ht="15" customHeight="1" x14ac:dyDescent="0.15">
      <c r="B52" s="245" t="s">
        <v>169</v>
      </c>
      <c r="C52" s="246">
        <v>36</v>
      </c>
      <c r="D52" s="260" t="s">
        <v>170</v>
      </c>
      <c r="E52" s="248">
        <v>0</v>
      </c>
    </row>
    <row r="53" spans="2:5" s="229" customFormat="1" ht="15" customHeight="1" x14ac:dyDescent="0.15">
      <c r="B53" s="245" t="s">
        <v>171</v>
      </c>
      <c r="C53" s="265">
        <v>37</v>
      </c>
      <c r="D53" s="266" t="s">
        <v>172</v>
      </c>
      <c r="E53" s="248">
        <f>SUM(E47+E48-E49+E50+E51+E52)</f>
        <v>10053494.208145246</v>
      </c>
    </row>
    <row r="54" spans="2:5" s="229" customFormat="1" ht="15" customHeight="1" thickBot="1" x14ac:dyDescent="0.2">
      <c r="B54" s="252" t="s">
        <v>173</v>
      </c>
      <c r="C54" s="267">
        <v>38</v>
      </c>
      <c r="D54" s="268" t="s">
        <v>174</v>
      </c>
      <c r="E54" s="269">
        <f>E44+E53</f>
        <v>49307610.073145255</v>
      </c>
    </row>
    <row r="55" spans="2:5" s="239" customFormat="1" x14ac:dyDescent="0.15"/>
    <row r="56" spans="2:5" s="239" customFormat="1" x14ac:dyDescent="0.15">
      <c r="E56" s="270"/>
    </row>
    <row r="57" spans="2:5" x14ac:dyDescent="0.15">
      <c r="C57" s="317"/>
      <c r="D57" s="317"/>
      <c r="E57" s="317"/>
    </row>
    <row r="58" spans="2:5" x14ac:dyDescent="0.15">
      <c r="C58" s="311"/>
      <c r="D58" s="311"/>
      <c r="E58" s="311"/>
    </row>
    <row r="59" spans="2:5" x14ac:dyDescent="0.15">
      <c r="C59" s="317"/>
      <c r="D59" s="317"/>
      <c r="E59" s="317"/>
    </row>
    <row r="60" spans="2:5" x14ac:dyDescent="0.15">
      <c r="C60" s="311"/>
      <c r="D60" s="311"/>
      <c r="E60" s="311"/>
    </row>
    <row r="61" spans="2:5" ht="15" customHeight="1" x14ac:dyDescent="0.15">
      <c r="C61" s="317"/>
      <c r="D61" s="317"/>
      <c r="E61" s="317"/>
    </row>
    <row r="62" spans="2:5" x14ac:dyDescent="0.15">
      <c r="C62" s="311"/>
      <c r="D62" s="311"/>
      <c r="E62" s="311"/>
    </row>
  </sheetData>
  <mergeCells count="12">
    <mergeCell ref="C62:E62"/>
    <mergeCell ref="B5:C5"/>
    <mergeCell ref="B6:E6"/>
    <mergeCell ref="C8:E8"/>
    <mergeCell ref="C12:E12"/>
    <mergeCell ref="C33:E33"/>
    <mergeCell ref="C46:E46"/>
    <mergeCell ref="C57:E57"/>
    <mergeCell ref="C58:E58"/>
    <mergeCell ref="C59:E59"/>
    <mergeCell ref="C60:E60"/>
    <mergeCell ref="C61:E61"/>
  </mergeCells>
  <printOptions horizontalCentered="1"/>
  <pageMargins left="0.2" right="0.2" top="0.26" bottom="0.2" header="0.17" footer="0.16"/>
  <pageSetup scale="80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B5:F85"/>
  <sheetViews>
    <sheetView showGridLines="0" zoomScale="92" zoomScaleNormal="92" zoomScalePageLayoutView="92" workbookViewId="0">
      <pane ySplit="10" topLeftCell="A11" activePane="bottomLeft" state="frozen"/>
      <selection activeCell="C120" sqref="C120"/>
      <selection pane="bottomLeft" activeCell="D4" sqref="D4"/>
    </sheetView>
  </sheetViews>
  <sheetFormatPr baseColWidth="10" defaultColWidth="8.83203125" defaultRowHeight="13" x14ac:dyDescent="0.15"/>
  <cols>
    <col min="1" max="1" width="2" style="231" customWidth="1"/>
    <col min="2" max="2" width="15.6640625" style="231" customWidth="1"/>
    <col min="3" max="3" width="7.6640625" style="231" customWidth="1"/>
    <col min="4" max="4" width="80.6640625" style="231" customWidth="1"/>
    <col min="5" max="5" width="16.6640625" style="231" customWidth="1"/>
    <col min="6" max="16384" width="8.83203125" style="231"/>
  </cols>
  <sheetData>
    <row r="5" spans="2:6" ht="15" customHeight="1" x14ac:dyDescent="0.15">
      <c r="B5" s="319" t="s">
        <v>89</v>
      </c>
      <c r="C5" s="319"/>
      <c r="D5" s="232" t="s">
        <v>175</v>
      </c>
      <c r="E5" s="228" t="s">
        <v>177</v>
      </c>
    </row>
    <row r="6" spans="2:6" ht="15" customHeight="1" x14ac:dyDescent="0.15">
      <c r="B6" s="320" t="s">
        <v>247</v>
      </c>
      <c r="C6" s="313"/>
      <c r="D6" s="313"/>
      <c r="E6" s="313"/>
      <c r="F6" s="230"/>
    </row>
    <row r="7" spans="2:6" ht="5" customHeight="1" x14ac:dyDescent="0.15"/>
    <row r="8" spans="2:6" s="271" customFormat="1" ht="15" customHeight="1" x14ac:dyDescent="0.15">
      <c r="D8" s="321" t="s">
        <v>178</v>
      </c>
      <c r="E8" s="321"/>
    </row>
    <row r="9" spans="2:6" ht="15" customHeight="1" thickBot="1" x14ac:dyDescent="0.2">
      <c r="E9" s="272" t="s">
        <v>92</v>
      </c>
    </row>
    <row r="10" spans="2:6" s="275" customFormat="1" ht="30" customHeight="1" thickBot="1" x14ac:dyDescent="0.2">
      <c r="B10" s="234" t="s">
        <v>93</v>
      </c>
      <c r="C10" s="273" t="s">
        <v>94</v>
      </c>
      <c r="D10" s="274"/>
      <c r="E10" s="237" t="s">
        <v>95</v>
      </c>
    </row>
    <row r="11" spans="2:6" s="239" customFormat="1" ht="5" customHeight="1" x14ac:dyDescent="0.15">
      <c r="C11" s="276"/>
      <c r="D11" s="276"/>
      <c r="E11" s="277"/>
    </row>
    <row r="12" spans="2:6" s="239" customFormat="1" ht="15" customHeight="1" thickBot="1" x14ac:dyDescent="0.2">
      <c r="C12" s="318" t="s">
        <v>179</v>
      </c>
      <c r="D12" s="318"/>
      <c r="E12" s="318"/>
    </row>
    <row r="13" spans="2:6" ht="15" customHeight="1" x14ac:dyDescent="0.15">
      <c r="B13" s="278" t="s">
        <v>97</v>
      </c>
      <c r="C13" s="279">
        <v>1</v>
      </c>
      <c r="D13" s="243" t="s">
        <v>180</v>
      </c>
      <c r="E13" s="280">
        <v>18061456.361812983</v>
      </c>
    </row>
    <row r="14" spans="2:6" ht="15" customHeight="1" x14ac:dyDescent="0.15">
      <c r="B14" s="281" t="s">
        <v>99</v>
      </c>
      <c r="C14" s="282">
        <v>2</v>
      </c>
      <c r="D14" s="283" t="s">
        <v>181</v>
      </c>
      <c r="E14" s="284">
        <v>9906789.8659899067</v>
      </c>
    </row>
    <row r="15" spans="2:6" ht="15" customHeight="1" x14ac:dyDescent="0.15">
      <c r="B15" s="281" t="s">
        <v>101</v>
      </c>
      <c r="C15" s="282">
        <v>3</v>
      </c>
      <c r="D15" s="247" t="s">
        <v>182</v>
      </c>
      <c r="E15" s="284">
        <v>3841477.2400000021</v>
      </c>
    </row>
    <row r="16" spans="2:6" ht="15" customHeight="1" x14ac:dyDescent="0.15">
      <c r="B16" s="281" t="s">
        <v>103</v>
      </c>
      <c r="C16" s="282">
        <v>4</v>
      </c>
      <c r="D16" s="249" t="s">
        <v>183</v>
      </c>
      <c r="E16" s="284">
        <v>2531808.2799999989</v>
      </c>
    </row>
    <row r="17" spans="2:5" s="229" customFormat="1" ht="15" customHeight="1" x14ac:dyDescent="0.15">
      <c r="B17" s="281" t="s">
        <v>105</v>
      </c>
      <c r="C17" s="246">
        <v>5</v>
      </c>
      <c r="D17" s="285" t="s">
        <v>184</v>
      </c>
      <c r="E17" s="248">
        <f>E13-E14-E15+E16</f>
        <v>6844997.5358230732</v>
      </c>
    </row>
    <row r="18" spans="2:5" ht="15" customHeight="1" x14ac:dyDescent="0.15">
      <c r="B18" s="281" t="s">
        <v>107</v>
      </c>
      <c r="C18" s="282">
        <v>6</v>
      </c>
      <c r="D18" s="283" t="s">
        <v>185</v>
      </c>
      <c r="E18" s="284">
        <v>6410726.4200403132</v>
      </c>
    </row>
    <row r="19" spans="2:5" ht="15" customHeight="1" x14ac:dyDescent="0.15">
      <c r="B19" s="281" t="s">
        <v>109</v>
      </c>
      <c r="C19" s="282">
        <v>7</v>
      </c>
      <c r="D19" s="283" t="s">
        <v>186</v>
      </c>
      <c r="E19" s="284">
        <v>4098617.7170000002</v>
      </c>
    </row>
    <row r="20" spans="2:5" ht="15" customHeight="1" x14ac:dyDescent="0.15">
      <c r="B20" s="281" t="s">
        <v>111</v>
      </c>
      <c r="C20" s="282">
        <v>8</v>
      </c>
      <c r="D20" s="247" t="s">
        <v>187</v>
      </c>
      <c r="E20" s="284">
        <v>321461.72000000026</v>
      </c>
    </row>
    <row r="21" spans="2:5" ht="15" customHeight="1" x14ac:dyDescent="0.15">
      <c r="B21" s="281" t="s">
        <v>113</v>
      </c>
      <c r="C21" s="282">
        <v>9</v>
      </c>
      <c r="D21" s="247" t="s">
        <v>188</v>
      </c>
      <c r="E21" s="284">
        <v>33931.539999999964</v>
      </c>
    </row>
    <row r="22" spans="2:5" ht="15" customHeight="1" x14ac:dyDescent="0.15">
      <c r="B22" s="281" t="s">
        <v>115</v>
      </c>
      <c r="C22" s="282">
        <v>10</v>
      </c>
      <c r="D22" s="247" t="s">
        <v>189</v>
      </c>
      <c r="E22" s="284">
        <v>351639.29</v>
      </c>
    </row>
    <row r="23" spans="2:5" s="229" customFormat="1" ht="15" customHeight="1" x14ac:dyDescent="0.15">
      <c r="B23" s="281" t="s">
        <v>117</v>
      </c>
      <c r="C23" s="246">
        <v>11</v>
      </c>
      <c r="D23" s="285" t="s">
        <v>190</v>
      </c>
      <c r="E23" s="248">
        <f>E18-E19+E20-E21-E22</f>
        <v>2247999.5930403131</v>
      </c>
    </row>
    <row r="24" spans="2:5" s="229" customFormat="1" ht="15" customHeight="1" x14ac:dyDescent="0.15">
      <c r="B24" s="281" t="s">
        <v>119</v>
      </c>
      <c r="C24" s="246">
        <v>12</v>
      </c>
      <c r="D24" s="285" t="s">
        <v>191</v>
      </c>
      <c r="E24" s="248">
        <v>0</v>
      </c>
    </row>
    <row r="25" spans="2:5" s="229" customFormat="1" ht="15" customHeight="1" x14ac:dyDescent="0.15">
      <c r="B25" s="281" t="s">
        <v>121</v>
      </c>
      <c r="C25" s="246">
        <v>13</v>
      </c>
      <c r="D25" s="285" t="s">
        <v>192</v>
      </c>
      <c r="E25" s="248">
        <v>895680.23000000021</v>
      </c>
    </row>
    <row r="26" spans="2:5" s="229" customFormat="1" ht="15" customHeight="1" thickBot="1" x14ac:dyDescent="0.2">
      <c r="B26" s="286" t="s">
        <v>123</v>
      </c>
      <c r="C26" s="287">
        <v>14</v>
      </c>
      <c r="D26" s="288" t="s">
        <v>193</v>
      </c>
      <c r="E26" s="255">
        <f>E17-E23-E24+E25</f>
        <v>5492678.1727827601</v>
      </c>
    </row>
    <row r="27" spans="2:5" ht="5" customHeight="1" x14ac:dyDescent="0.15">
      <c r="C27" s="238"/>
      <c r="D27" s="289"/>
      <c r="E27" s="258"/>
    </row>
    <row r="28" spans="2:5" ht="15" customHeight="1" thickBot="1" x14ac:dyDescent="0.2">
      <c r="C28" s="318" t="s">
        <v>194</v>
      </c>
      <c r="D28" s="318"/>
      <c r="E28" s="318"/>
    </row>
    <row r="29" spans="2:5" ht="15" customHeight="1" x14ac:dyDescent="0.15">
      <c r="B29" s="278" t="s">
        <v>125</v>
      </c>
      <c r="C29" s="279">
        <v>15</v>
      </c>
      <c r="D29" s="243" t="s">
        <v>180</v>
      </c>
      <c r="E29" s="280">
        <v>9110008.8474943396</v>
      </c>
    </row>
    <row r="30" spans="2:5" ht="15" customHeight="1" x14ac:dyDescent="0.15">
      <c r="B30" s="281" t="s">
        <v>127</v>
      </c>
      <c r="C30" s="282">
        <v>16</v>
      </c>
      <c r="D30" s="283" t="s">
        <v>181</v>
      </c>
      <c r="E30" s="284">
        <v>2073113.6712769032</v>
      </c>
    </row>
    <row r="31" spans="2:5" ht="15" customHeight="1" x14ac:dyDescent="0.15">
      <c r="B31" s="281" t="s">
        <v>129</v>
      </c>
      <c r="C31" s="282">
        <v>17</v>
      </c>
      <c r="D31" s="247" t="s">
        <v>182</v>
      </c>
      <c r="E31" s="284">
        <v>305204.71999999997</v>
      </c>
    </row>
    <row r="32" spans="2:5" ht="15" customHeight="1" x14ac:dyDescent="0.15">
      <c r="B32" s="281" t="s">
        <v>131</v>
      </c>
      <c r="C32" s="282">
        <v>18</v>
      </c>
      <c r="D32" s="247" t="s">
        <v>183</v>
      </c>
      <c r="E32" s="284">
        <v>244163.8</v>
      </c>
    </row>
    <row r="33" spans="2:5" s="229" customFormat="1" ht="15" customHeight="1" x14ac:dyDescent="0.15">
      <c r="B33" s="281" t="s">
        <v>133</v>
      </c>
      <c r="C33" s="246">
        <v>19</v>
      </c>
      <c r="D33" s="285" t="s">
        <v>195</v>
      </c>
      <c r="E33" s="248">
        <f>E29-E30-E31+E32</f>
        <v>6975854.2562174369</v>
      </c>
    </row>
    <row r="34" spans="2:5" ht="15" customHeight="1" x14ac:dyDescent="0.15">
      <c r="B34" s="281" t="s">
        <v>136</v>
      </c>
      <c r="C34" s="282">
        <v>20</v>
      </c>
      <c r="D34" s="283" t="s">
        <v>185</v>
      </c>
      <c r="E34" s="284">
        <v>2586429.36</v>
      </c>
    </row>
    <row r="35" spans="2:5" ht="15" customHeight="1" x14ac:dyDescent="0.15">
      <c r="B35" s="281" t="s">
        <v>138</v>
      </c>
      <c r="C35" s="282">
        <v>21</v>
      </c>
      <c r="D35" s="283" t="s">
        <v>196</v>
      </c>
      <c r="E35" s="284">
        <v>1621912.8203753668</v>
      </c>
    </row>
    <row r="36" spans="2:5" ht="15" customHeight="1" x14ac:dyDescent="0.15">
      <c r="B36" s="281" t="s">
        <v>140</v>
      </c>
      <c r="C36" s="282">
        <v>22</v>
      </c>
      <c r="D36" s="247" t="s">
        <v>187</v>
      </c>
      <c r="E36" s="284">
        <v>-364227.82</v>
      </c>
    </row>
    <row r="37" spans="2:5" ht="15" customHeight="1" x14ac:dyDescent="0.15">
      <c r="B37" s="281" t="s">
        <v>142</v>
      </c>
      <c r="C37" s="282">
        <v>23</v>
      </c>
      <c r="D37" s="247" t="s">
        <v>188</v>
      </c>
      <c r="E37" s="284">
        <v>-24625.960000000021</v>
      </c>
    </row>
    <row r="38" spans="2:5" ht="15" customHeight="1" x14ac:dyDescent="0.15">
      <c r="B38" s="281" t="s">
        <v>144</v>
      </c>
      <c r="C38" s="282">
        <v>24</v>
      </c>
      <c r="D38" s="247" t="s">
        <v>197</v>
      </c>
      <c r="E38" s="284">
        <v>0</v>
      </c>
    </row>
    <row r="39" spans="2:5" s="229" customFormat="1" ht="15" customHeight="1" x14ac:dyDescent="0.15">
      <c r="B39" s="281" t="s">
        <v>146</v>
      </c>
      <c r="C39" s="246">
        <v>25</v>
      </c>
      <c r="D39" s="285" t="s">
        <v>198</v>
      </c>
      <c r="E39" s="248">
        <f>E34-E35+E36-E37-E38</f>
        <v>624914.67962463293</v>
      </c>
    </row>
    <row r="40" spans="2:5" ht="15" customHeight="1" x14ac:dyDescent="0.15">
      <c r="B40" s="281" t="s">
        <v>148</v>
      </c>
      <c r="C40" s="282">
        <v>26</v>
      </c>
      <c r="D40" s="283" t="s">
        <v>199</v>
      </c>
      <c r="E40" s="284">
        <v>0</v>
      </c>
    </row>
    <row r="41" spans="2:5" ht="15" customHeight="1" x14ac:dyDescent="0.15">
      <c r="B41" s="281" t="s">
        <v>150</v>
      </c>
      <c r="C41" s="282">
        <v>27</v>
      </c>
      <c r="D41" s="247" t="s">
        <v>200</v>
      </c>
      <c r="E41" s="284">
        <v>0</v>
      </c>
    </row>
    <row r="42" spans="2:5" s="229" customFormat="1" ht="15" customHeight="1" x14ac:dyDescent="0.15">
      <c r="B42" s="281" t="s">
        <v>152</v>
      </c>
      <c r="C42" s="246">
        <v>28</v>
      </c>
      <c r="D42" s="285" t="s">
        <v>201</v>
      </c>
      <c r="E42" s="248">
        <f>E40-E41</f>
        <v>0</v>
      </c>
    </row>
    <row r="43" spans="2:5" s="229" customFormat="1" ht="15" customHeight="1" x14ac:dyDescent="0.15">
      <c r="B43" s="281" t="s">
        <v>154</v>
      </c>
      <c r="C43" s="246">
        <v>29</v>
      </c>
      <c r="D43" s="285" t="s">
        <v>202</v>
      </c>
      <c r="E43" s="284">
        <v>0</v>
      </c>
    </row>
    <row r="44" spans="2:5" s="229" customFormat="1" ht="15" customHeight="1" x14ac:dyDescent="0.15">
      <c r="B44" s="281" t="s">
        <v>156</v>
      </c>
      <c r="C44" s="246">
        <v>30</v>
      </c>
      <c r="D44" s="285" t="s">
        <v>192</v>
      </c>
      <c r="E44" s="248">
        <v>-3503556.0000000005</v>
      </c>
    </row>
    <row r="45" spans="2:5" s="229" customFormat="1" ht="15" customHeight="1" thickBot="1" x14ac:dyDescent="0.2">
      <c r="B45" s="286" t="s">
        <v>159</v>
      </c>
      <c r="C45" s="287">
        <v>31</v>
      </c>
      <c r="D45" s="288" t="s">
        <v>203</v>
      </c>
      <c r="E45" s="255">
        <f>E33-E39+E42-E43+E44</f>
        <v>2847383.5765928035</v>
      </c>
    </row>
    <row r="46" spans="2:5" s="276" customFormat="1" ht="5" customHeight="1" thickBot="1" x14ac:dyDescent="0.2">
      <c r="C46" s="238"/>
      <c r="D46" s="290"/>
      <c r="E46" s="291"/>
    </row>
    <row r="47" spans="2:5" s="229" customFormat="1" ht="15" customHeight="1" thickBot="1" x14ac:dyDescent="0.2">
      <c r="B47" s="292" t="s">
        <v>161</v>
      </c>
      <c r="C47" s="293">
        <v>32</v>
      </c>
      <c r="D47" s="294" t="s">
        <v>204</v>
      </c>
      <c r="E47" s="295">
        <f>E26+E45</f>
        <v>8340061.7493755631</v>
      </c>
    </row>
    <row r="48" spans="2:5" ht="5" customHeight="1" x14ac:dyDescent="0.15">
      <c r="C48" s="238"/>
      <c r="D48" s="290"/>
      <c r="E48" s="258"/>
    </row>
    <row r="49" spans="2:5" ht="15" customHeight="1" thickBot="1" x14ac:dyDescent="0.2">
      <c r="C49" s="238"/>
      <c r="D49" s="318" t="s">
        <v>205</v>
      </c>
      <c r="E49" s="318"/>
    </row>
    <row r="50" spans="2:5" ht="15" customHeight="1" x14ac:dyDescent="0.15">
      <c r="B50" s="278" t="s">
        <v>163</v>
      </c>
      <c r="C50" s="279">
        <v>33</v>
      </c>
      <c r="D50" s="296" t="s">
        <v>206</v>
      </c>
      <c r="E50" s="280">
        <v>0</v>
      </c>
    </row>
    <row r="51" spans="2:5" ht="15" customHeight="1" x14ac:dyDescent="0.15">
      <c r="B51" s="281" t="s">
        <v>165</v>
      </c>
      <c r="C51" s="282">
        <v>34</v>
      </c>
      <c r="D51" s="283" t="s">
        <v>207</v>
      </c>
      <c r="E51" s="284">
        <v>0</v>
      </c>
    </row>
    <row r="52" spans="2:5" ht="15" customHeight="1" x14ac:dyDescent="0.15">
      <c r="B52" s="297" t="s">
        <v>167</v>
      </c>
      <c r="C52" s="282">
        <v>35</v>
      </c>
      <c r="D52" s="283" t="s">
        <v>208</v>
      </c>
      <c r="E52" s="284">
        <v>0</v>
      </c>
    </row>
    <row r="53" spans="2:5" s="229" customFormat="1" ht="15" customHeight="1" thickBot="1" x14ac:dyDescent="0.2">
      <c r="B53" s="286" t="s">
        <v>169</v>
      </c>
      <c r="C53" s="287">
        <v>36</v>
      </c>
      <c r="D53" s="288" t="s">
        <v>209</v>
      </c>
      <c r="E53" s="255">
        <f>E50-E51-E52</f>
        <v>0</v>
      </c>
    </row>
    <row r="54" spans="2:5" ht="5" customHeight="1" x14ac:dyDescent="0.15">
      <c r="C54" s="238"/>
      <c r="D54" s="289"/>
      <c r="E54" s="258"/>
    </row>
    <row r="55" spans="2:5" ht="15" customHeight="1" thickBot="1" x14ac:dyDescent="0.2">
      <c r="C55" s="318" t="s">
        <v>210</v>
      </c>
      <c r="D55" s="318"/>
      <c r="E55" s="318"/>
    </row>
    <row r="56" spans="2:5" ht="15" customHeight="1" x14ac:dyDescent="0.15">
      <c r="B56" s="278" t="s">
        <v>171</v>
      </c>
      <c r="C56" s="279">
        <v>37</v>
      </c>
      <c r="D56" s="243" t="s">
        <v>211</v>
      </c>
      <c r="E56" s="280">
        <v>599451.69000000006</v>
      </c>
    </row>
    <row r="57" spans="2:5" ht="15" customHeight="1" x14ac:dyDescent="0.15">
      <c r="B57" s="281" t="s">
        <v>173</v>
      </c>
      <c r="C57" s="282">
        <v>38</v>
      </c>
      <c r="D57" s="247" t="s">
        <v>212</v>
      </c>
      <c r="E57" s="284">
        <v>0</v>
      </c>
    </row>
    <row r="58" spans="2:5" ht="15" customHeight="1" x14ac:dyDescent="0.15">
      <c r="B58" s="281" t="s">
        <v>213</v>
      </c>
      <c r="C58" s="282">
        <v>39</v>
      </c>
      <c r="D58" s="247" t="s">
        <v>214</v>
      </c>
      <c r="E58" s="284">
        <v>0</v>
      </c>
    </row>
    <row r="59" spans="2:5" ht="15" customHeight="1" x14ac:dyDescent="0.15">
      <c r="B59" s="281" t="s">
        <v>215</v>
      </c>
      <c r="C59" s="282">
        <v>40</v>
      </c>
      <c r="D59" s="247" t="s">
        <v>216</v>
      </c>
      <c r="E59" s="284">
        <v>0</v>
      </c>
    </row>
    <row r="60" spans="2:5" ht="15" customHeight="1" x14ac:dyDescent="0.15">
      <c r="B60" s="281" t="s">
        <v>217</v>
      </c>
      <c r="C60" s="282">
        <v>41</v>
      </c>
      <c r="D60" s="247" t="s">
        <v>116</v>
      </c>
      <c r="E60" s="284">
        <v>0</v>
      </c>
    </row>
    <row r="61" spans="2:5" ht="15" customHeight="1" x14ac:dyDescent="0.15">
      <c r="B61" s="281" t="s">
        <v>218</v>
      </c>
      <c r="C61" s="282">
        <v>42</v>
      </c>
      <c r="D61" s="247" t="s">
        <v>118</v>
      </c>
      <c r="E61" s="284">
        <v>0</v>
      </c>
    </row>
    <row r="62" spans="2:5" ht="15" customHeight="1" x14ac:dyDescent="0.15">
      <c r="B62" s="281" t="s">
        <v>219</v>
      </c>
      <c r="C62" s="282">
        <v>43</v>
      </c>
      <c r="D62" s="247" t="s">
        <v>126</v>
      </c>
      <c r="E62" s="284">
        <v>0</v>
      </c>
    </row>
    <row r="63" spans="2:5" ht="15" customHeight="1" x14ac:dyDescent="0.15">
      <c r="B63" s="281" t="s">
        <v>220</v>
      </c>
      <c r="C63" s="282">
        <v>44</v>
      </c>
      <c r="D63" s="247" t="s">
        <v>221</v>
      </c>
      <c r="E63" s="284">
        <v>0</v>
      </c>
    </row>
    <row r="64" spans="2:5" ht="15" customHeight="1" x14ac:dyDescent="0.15">
      <c r="B64" s="281" t="s">
        <v>222</v>
      </c>
      <c r="C64" s="282">
        <v>45</v>
      </c>
      <c r="D64" s="247" t="s">
        <v>223</v>
      </c>
      <c r="E64" s="284">
        <v>0</v>
      </c>
    </row>
    <row r="65" spans="2:5" s="289" customFormat="1" ht="15" customHeight="1" thickBot="1" x14ac:dyDescent="0.2">
      <c r="B65" s="286" t="s">
        <v>224</v>
      </c>
      <c r="C65" s="253">
        <v>46</v>
      </c>
      <c r="D65" s="298" t="s">
        <v>225</v>
      </c>
      <c r="E65" s="255">
        <f>SUM(E56:E64)</f>
        <v>599451.69000000006</v>
      </c>
    </row>
    <row r="66" spans="2:5" s="289" customFormat="1" ht="5" customHeight="1" x14ac:dyDescent="0.15">
      <c r="C66" s="238"/>
      <c r="E66" s="299"/>
    </row>
    <row r="67" spans="2:5" s="289" customFormat="1" ht="15" customHeight="1" thickBot="1" x14ac:dyDescent="0.2">
      <c r="C67" s="323" t="s">
        <v>226</v>
      </c>
      <c r="D67" s="323"/>
      <c r="E67" s="323"/>
    </row>
    <row r="68" spans="2:5" ht="15" customHeight="1" x14ac:dyDescent="0.15">
      <c r="B68" s="278" t="s">
        <v>227</v>
      </c>
      <c r="C68" s="279">
        <v>47</v>
      </c>
      <c r="D68" s="300" t="s">
        <v>228</v>
      </c>
      <c r="E68" s="280">
        <v>1606066.73</v>
      </c>
    </row>
    <row r="69" spans="2:5" ht="15" customHeight="1" x14ac:dyDescent="0.15">
      <c r="B69" s="281" t="s">
        <v>229</v>
      </c>
      <c r="C69" s="282">
        <v>48</v>
      </c>
      <c r="D69" s="301" t="s">
        <v>230</v>
      </c>
      <c r="E69" s="284">
        <v>2078724.4099999997</v>
      </c>
    </row>
    <row r="70" spans="2:5" ht="15" customHeight="1" x14ac:dyDescent="0.15">
      <c r="B70" s="281" t="s">
        <v>231</v>
      </c>
      <c r="C70" s="282">
        <v>49</v>
      </c>
      <c r="D70" s="301" t="s">
        <v>232</v>
      </c>
      <c r="E70" s="284">
        <v>29218.910000000003</v>
      </c>
    </row>
    <row r="71" spans="2:5" ht="15" customHeight="1" x14ac:dyDescent="0.15">
      <c r="B71" s="281" t="s">
        <v>233</v>
      </c>
      <c r="C71" s="282">
        <v>50</v>
      </c>
      <c r="D71" s="301" t="s">
        <v>234</v>
      </c>
      <c r="E71" s="284">
        <v>202251.30999999994</v>
      </c>
    </row>
    <row r="72" spans="2:5" ht="15" customHeight="1" x14ac:dyDescent="0.15">
      <c r="B72" s="281" t="s">
        <v>235</v>
      </c>
      <c r="C72" s="282">
        <v>51</v>
      </c>
      <c r="D72" s="301" t="s">
        <v>236</v>
      </c>
      <c r="E72" s="284">
        <v>0</v>
      </c>
    </row>
    <row r="73" spans="2:5" ht="15" customHeight="1" x14ac:dyDescent="0.15">
      <c r="B73" s="281" t="s">
        <v>237</v>
      </c>
      <c r="C73" s="282">
        <v>52</v>
      </c>
      <c r="D73" s="301" t="s">
        <v>238</v>
      </c>
      <c r="E73" s="284">
        <v>0</v>
      </c>
    </row>
    <row r="74" spans="2:5" ht="15" customHeight="1" thickBot="1" x14ac:dyDescent="0.2">
      <c r="B74" s="302" t="s">
        <v>239</v>
      </c>
      <c r="C74" s="303">
        <v>53</v>
      </c>
      <c r="D74" s="304" t="s">
        <v>240</v>
      </c>
      <c r="E74" s="305">
        <v>-85749.71000000037</v>
      </c>
    </row>
    <row r="75" spans="2:5" s="239" customFormat="1" ht="5" customHeight="1" thickBot="1" x14ac:dyDescent="0.2">
      <c r="C75" s="263"/>
      <c r="D75" s="306"/>
      <c r="E75" s="307"/>
    </row>
    <row r="76" spans="2:5" s="229" customFormat="1" ht="15" customHeight="1" x14ac:dyDescent="0.15">
      <c r="B76" s="278" t="s">
        <v>241</v>
      </c>
      <c r="C76" s="242">
        <v>54</v>
      </c>
      <c r="D76" s="308" t="s">
        <v>242</v>
      </c>
      <c r="E76" s="244">
        <f>E47+E53+E65-E68-E69-E70-E71-E72-E73+E74</f>
        <v>4937502.3693755623</v>
      </c>
    </row>
    <row r="77" spans="2:5" s="229" customFormat="1" ht="15" customHeight="1" x14ac:dyDescent="0.15">
      <c r="B77" s="281" t="s">
        <v>243</v>
      </c>
      <c r="C77" s="246">
        <v>55</v>
      </c>
      <c r="D77" s="309" t="s">
        <v>244</v>
      </c>
      <c r="E77" s="248">
        <v>740625.35699999845</v>
      </c>
    </row>
    <row r="78" spans="2:5" s="229" customFormat="1" ht="15" customHeight="1" thickBot="1" x14ac:dyDescent="0.2">
      <c r="B78" s="286" t="s">
        <v>245</v>
      </c>
      <c r="C78" s="287">
        <v>56</v>
      </c>
      <c r="D78" s="288" t="s">
        <v>246</v>
      </c>
      <c r="E78" s="255">
        <f>E76-E77</f>
        <v>4196877.0123755634</v>
      </c>
    </row>
    <row r="79" spans="2:5" x14ac:dyDescent="0.15">
      <c r="D79" s="310"/>
    </row>
    <row r="80" spans="2:5" x14ac:dyDescent="0.15">
      <c r="C80" s="322"/>
      <c r="D80" s="322"/>
      <c r="E80" s="322"/>
    </row>
    <row r="81" spans="3:5" x14ac:dyDescent="0.15">
      <c r="C81" s="311"/>
      <c r="D81" s="311"/>
      <c r="E81" s="311"/>
    </row>
    <row r="82" spans="3:5" x14ac:dyDescent="0.15">
      <c r="C82" s="322"/>
      <c r="D82" s="322"/>
      <c r="E82" s="322"/>
    </row>
    <row r="83" spans="3:5" x14ac:dyDescent="0.15">
      <c r="C83" s="311"/>
      <c r="D83" s="311"/>
      <c r="E83" s="311"/>
    </row>
    <row r="84" spans="3:5" x14ac:dyDescent="0.15">
      <c r="C84" s="322"/>
      <c r="D84" s="322"/>
      <c r="E84" s="322"/>
    </row>
    <row r="85" spans="3:5" x14ac:dyDescent="0.15">
      <c r="C85" s="311"/>
      <c r="D85" s="311"/>
      <c r="E85" s="311"/>
    </row>
  </sheetData>
  <mergeCells count="14">
    <mergeCell ref="C84:E84"/>
    <mergeCell ref="C85:E85"/>
    <mergeCell ref="C55:E55"/>
    <mergeCell ref="C67:E67"/>
    <mergeCell ref="C80:E80"/>
    <mergeCell ref="C81:E81"/>
    <mergeCell ref="C82:E82"/>
    <mergeCell ref="C83:E83"/>
    <mergeCell ref="D49:E49"/>
    <mergeCell ref="B5:C5"/>
    <mergeCell ref="B6:E6"/>
    <mergeCell ref="D8:E8"/>
    <mergeCell ref="C12:E12"/>
    <mergeCell ref="C28:E28"/>
  </mergeCells>
  <printOptions horizontalCentered="1"/>
  <pageMargins left="0.2" right="0.2" top="0.26" bottom="0.2" header="0.17" footer="0.17"/>
  <pageSetup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5:AM54"/>
  <sheetViews>
    <sheetView showGridLines="0" tabSelected="1" zoomScale="85" zoomScaleNormal="85" zoomScaleSheetLayoutView="50" zoomScalePageLayoutView="85" workbookViewId="0">
      <pane xSplit="2" ySplit="14" topLeftCell="C15" activePane="bottomRight" state="frozen"/>
      <selection pane="topRight" activeCell="C1" sqref="C1"/>
      <selection pane="bottomLeft" activeCell="A6" sqref="A6"/>
      <selection pane="bottomRight" activeCell="B10" sqref="B10"/>
    </sheetView>
  </sheetViews>
  <sheetFormatPr baseColWidth="10" defaultColWidth="8.83203125" defaultRowHeight="14" outlineLevelRow="1" outlineLevelCol="1" x14ac:dyDescent="0.15"/>
  <cols>
    <col min="1" max="1" width="5.83203125" style="4" customWidth="1"/>
    <col min="2" max="2" width="80.6640625" style="4" customWidth="1"/>
    <col min="3" max="3" width="8.6640625" style="4" customWidth="1"/>
    <col min="4" max="4" width="10.1640625" style="4" customWidth="1"/>
    <col min="5" max="5" width="8.6640625" style="4" customWidth="1"/>
    <col min="6" max="6" width="10.33203125" style="4" customWidth="1"/>
    <col min="7" max="7" width="12.6640625" style="4" customWidth="1"/>
    <col min="8" max="8" width="10.6640625" style="4" customWidth="1"/>
    <col min="9" max="10" width="12.6640625" style="4" customWidth="1"/>
    <col min="11" max="27" width="12.6640625" style="4" customWidth="1" outlineLevel="1"/>
    <col min="28" max="28" width="3" style="4" customWidth="1"/>
    <col min="29" max="36" width="10.6640625" style="4" hidden="1" customWidth="1" outlineLevel="1"/>
    <col min="37" max="38" width="12.6640625" style="4" hidden="1" customWidth="1" outlineLevel="1"/>
    <col min="39" max="39" width="2.6640625" style="4" customWidth="1" collapsed="1"/>
    <col min="40" max="16384" width="8.83203125" style="4"/>
  </cols>
  <sheetData>
    <row r="5" spans="1:38" ht="15" customHeight="1" outlineLevel="1" x14ac:dyDescent="0.2">
      <c r="A5" s="1" t="s">
        <v>0</v>
      </c>
      <c r="B5" s="2"/>
      <c r="C5" s="3"/>
      <c r="D5" s="3"/>
      <c r="E5" s="3"/>
      <c r="F5" s="3"/>
      <c r="G5" s="3"/>
      <c r="H5" s="3"/>
    </row>
    <row r="6" spans="1:38" ht="15" customHeight="1" outlineLevel="1" x14ac:dyDescent="0.15">
      <c r="A6" s="5" t="s">
        <v>1</v>
      </c>
      <c r="C6" s="3"/>
      <c r="D6" s="3"/>
      <c r="E6" s="3"/>
      <c r="F6" s="3"/>
      <c r="G6" s="3"/>
      <c r="H6" s="3"/>
    </row>
    <row r="7" spans="1:38" ht="15" customHeight="1" outlineLevel="1" x14ac:dyDescent="0.15">
      <c r="A7" s="6" t="s">
        <v>88</v>
      </c>
      <c r="C7" s="3"/>
      <c r="D7" s="3"/>
      <c r="E7" s="3"/>
      <c r="F7" s="3"/>
      <c r="G7" s="3"/>
      <c r="H7" s="3"/>
    </row>
    <row r="8" spans="1:38" ht="15" customHeight="1" outlineLevel="1" x14ac:dyDescent="0.15">
      <c r="A8" s="7" t="s">
        <v>87</v>
      </c>
      <c r="C8" s="3"/>
      <c r="D8" s="3"/>
      <c r="E8" s="3"/>
      <c r="F8" s="3"/>
      <c r="G8" s="3"/>
      <c r="H8" s="3"/>
    </row>
    <row r="9" spans="1:38" ht="5" customHeight="1" outlineLevel="1" x14ac:dyDescent="0.15">
      <c r="A9" s="3"/>
      <c r="B9" s="3"/>
      <c r="C9" s="3"/>
      <c r="D9" s="3"/>
      <c r="E9" s="3"/>
      <c r="F9" s="3"/>
      <c r="G9" s="3"/>
      <c r="H9" s="3"/>
    </row>
    <row r="10" spans="1:38" ht="15" customHeight="1" outlineLevel="1" x14ac:dyDescent="0.15">
      <c r="A10" s="3"/>
      <c r="B10" s="3"/>
      <c r="C10" s="326" t="s">
        <v>2</v>
      </c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C10" s="328" t="s">
        <v>3</v>
      </c>
      <c r="AD10" s="328"/>
      <c r="AE10" s="328"/>
      <c r="AF10" s="328"/>
      <c r="AG10" s="328"/>
      <c r="AH10" s="328"/>
      <c r="AI10" s="328"/>
      <c r="AJ10" s="328"/>
      <c r="AK10" s="328"/>
      <c r="AL10" s="328"/>
    </row>
    <row r="11" spans="1:38" ht="15" customHeight="1" outlineLevel="1" thickBot="1" x14ac:dyDescent="0.2">
      <c r="A11" s="3"/>
      <c r="B11" s="3"/>
      <c r="C11" s="327"/>
      <c r="D11" s="327"/>
      <c r="E11" s="327"/>
      <c r="F11" s="327"/>
      <c r="G11" s="327"/>
      <c r="H11" s="326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</row>
    <row r="12" spans="1:38" s="8" customFormat="1" ht="37.5" customHeight="1" x14ac:dyDescent="0.15">
      <c r="A12" s="330" t="s">
        <v>4</v>
      </c>
      <c r="B12" s="333" t="s">
        <v>5</v>
      </c>
      <c r="C12" s="336" t="s">
        <v>6</v>
      </c>
      <c r="D12" s="337"/>
      <c r="E12" s="337"/>
      <c r="F12" s="337"/>
      <c r="G12" s="338"/>
      <c r="H12" s="339" t="s">
        <v>7</v>
      </c>
      <c r="I12" s="342" t="s">
        <v>8</v>
      </c>
      <c r="J12" s="324"/>
      <c r="K12" s="324" t="s">
        <v>9</v>
      </c>
      <c r="L12" s="324"/>
      <c r="M12" s="324"/>
      <c r="N12" s="324"/>
      <c r="O12" s="324"/>
      <c r="P12" s="324" t="s">
        <v>10</v>
      </c>
      <c r="Q12" s="343"/>
      <c r="R12" s="344" t="s">
        <v>11</v>
      </c>
      <c r="S12" s="324"/>
      <c r="T12" s="324"/>
      <c r="U12" s="324"/>
      <c r="V12" s="324"/>
      <c r="W12" s="324"/>
      <c r="X12" s="324"/>
      <c r="Y12" s="324"/>
      <c r="Z12" s="324" t="s">
        <v>12</v>
      </c>
      <c r="AA12" s="325"/>
      <c r="AC12" s="344" t="s">
        <v>8</v>
      </c>
      <c r="AD12" s="324"/>
      <c r="AE12" s="324" t="s">
        <v>9</v>
      </c>
      <c r="AF12" s="324"/>
      <c r="AG12" s="324" t="s">
        <v>13</v>
      </c>
      <c r="AH12" s="324"/>
      <c r="AI12" s="324" t="s">
        <v>14</v>
      </c>
      <c r="AJ12" s="324"/>
      <c r="AK12" s="324" t="s">
        <v>12</v>
      </c>
      <c r="AL12" s="325"/>
    </row>
    <row r="13" spans="1:38" s="8" customFormat="1" ht="45.75" customHeight="1" x14ac:dyDescent="0.15">
      <c r="A13" s="331"/>
      <c r="B13" s="334"/>
      <c r="C13" s="353" t="s">
        <v>15</v>
      </c>
      <c r="D13" s="354"/>
      <c r="E13" s="354"/>
      <c r="F13" s="354"/>
      <c r="G13" s="9" t="s">
        <v>16</v>
      </c>
      <c r="H13" s="340"/>
      <c r="I13" s="355" t="s">
        <v>17</v>
      </c>
      <c r="J13" s="357" t="s">
        <v>18</v>
      </c>
      <c r="K13" s="359" t="s">
        <v>17</v>
      </c>
      <c r="L13" s="359"/>
      <c r="M13" s="359"/>
      <c r="N13" s="359"/>
      <c r="O13" s="10" t="s">
        <v>18</v>
      </c>
      <c r="P13" s="349" t="s">
        <v>19</v>
      </c>
      <c r="Q13" s="360" t="s">
        <v>20</v>
      </c>
      <c r="R13" s="362" t="s">
        <v>21</v>
      </c>
      <c r="S13" s="359"/>
      <c r="T13" s="359"/>
      <c r="U13" s="359"/>
      <c r="V13" s="359" t="s">
        <v>22</v>
      </c>
      <c r="W13" s="359"/>
      <c r="X13" s="359"/>
      <c r="Y13" s="359"/>
      <c r="Z13" s="349" t="s">
        <v>23</v>
      </c>
      <c r="AA13" s="345" t="s">
        <v>24</v>
      </c>
      <c r="AC13" s="347" t="s">
        <v>17</v>
      </c>
      <c r="AD13" s="349" t="s">
        <v>18</v>
      </c>
      <c r="AE13" s="349" t="s">
        <v>17</v>
      </c>
      <c r="AF13" s="349" t="s">
        <v>18</v>
      </c>
      <c r="AG13" s="349" t="s">
        <v>19</v>
      </c>
      <c r="AH13" s="349" t="s">
        <v>20</v>
      </c>
      <c r="AI13" s="349" t="s">
        <v>21</v>
      </c>
      <c r="AJ13" s="349" t="s">
        <v>22</v>
      </c>
      <c r="AK13" s="349" t="s">
        <v>23</v>
      </c>
      <c r="AL13" s="345" t="s">
        <v>24</v>
      </c>
    </row>
    <row r="14" spans="1:38" s="8" customFormat="1" ht="102.75" customHeight="1" thickBot="1" x14ac:dyDescent="0.2">
      <c r="A14" s="332"/>
      <c r="B14" s="335"/>
      <c r="C14" s="11" t="s">
        <v>25</v>
      </c>
      <c r="D14" s="12" t="s">
        <v>26</v>
      </c>
      <c r="E14" s="12" t="s">
        <v>27</v>
      </c>
      <c r="F14" s="13" t="s">
        <v>28</v>
      </c>
      <c r="G14" s="14" t="s">
        <v>28</v>
      </c>
      <c r="H14" s="341"/>
      <c r="I14" s="356"/>
      <c r="J14" s="358"/>
      <c r="K14" s="15" t="s">
        <v>25</v>
      </c>
      <c r="L14" s="15" t="s">
        <v>26</v>
      </c>
      <c r="M14" s="15" t="s">
        <v>27</v>
      </c>
      <c r="N14" s="16" t="s">
        <v>28</v>
      </c>
      <c r="O14" s="16" t="s">
        <v>28</v>
      </c>
      <c r="P14" s="350"/>
      <c r="Q14" s="361"/>
      <c r="R14" s="17" t="s">
        <v>25</v>
      </c>
      <c r="S14" s="15" t="s">
        <v>26</v>
      </c>
      <c r="T14" s="15" t="s">
        <v>27</v>
      </c>
      <c r="U14" s="16" t="s">
        <v>28</v>
      </c>
      <c r="V14" s="15" t="s">
        <v>25</v>
      </c>
      <c r="W14" s="15" t="s">
        <v>26</v>
      </c>
      <c r="X14" s="15" t="s">
        <v>27</v>
      </c>
      <c r="Y14" s="16" t="s">
        <v>28</v>
      </c>
      <c r="Z14" s="350"/>
      <c r="AA14" s="346"/>
      <c r="AC14" s="348"/>
      <c r="AD14" s="350"/>
      <c r="AE14" s="350"/>
      <c r="AF14" s="350"/>
      <c r="AG14" s="350"/>
      <c r="AH14" s="350"/>
      <c r="AI14" s="350"/>
      <c r="AJ14" s="350"/>
      <c r="AK14" s="350"/>
      <c r="AL14" s="346"/>
    </row>
    <row r="15" spans="1:38" s="27" customFormat="1" ht="20" customHeight="1" outlineLevel="1" thickBot="1" x14ac:dyDescent="0.2">
      <c r="A15" s="18" t="s">
        <v>29</v>
      </c>
      <c r="B15" s="19" t="s">
        <v>30</v>
      </c>
      <c r="C15" s="20">
        <f t="shared" ref="C15:AL15" si="0">SUM(C16:C19)</f>
        <v>42</v>
      </c>
      <c r="D15" s="21">
        <f t="shared" si="0"/>
        <v>0</v>
      </c>
      <c r="E15" s="21">
        <f t="shared" si="0"/>
        <v>0</v>
      </c>
      <c r="F15" s="21">
        <f t="shared" si="0"/>
        <v>42</v>
      </c>
      <c r="G15" s="22">
        <f t="shared" ref="G15" si="1">SUM(G16:G19)</f>
        <v>3</v>
      </c>
      <c r="H15" s="23"/>
      <c r="I15" s="24">
        <f t="shared" ref="I15:M15" si="2">SUM(I16:I19)</f>
        <v>9110008.8508913387</v>
      </c>
      <c r="J15" s="21">
        <f t="shared" si="2"/>
        <v>2073113.6712769032</v>
      </c>
      <c r="K15" s="21">
        <f t="shared" si="2"/>
        <v>9110008.8474943396</v>
      </c>
      <c r="L15" s="21">
        <f t="shared" si="2"/>
        <v>0</v>
      </c>
      <c r="M15" s="21">
        <f t="shared" si="2"/>
        <v>0</v>
      </c>
      <c r="N15" s="25">
        <f>SUM(N16:N19)</f>
        <v>9110008.8474943396</v>
      </c>
      <c r="O15" s="21">
        <f t="shared" ref="O15:Q15" si="3">SUM(O16:O19)</f>
        <v>2073113.6712769032</v>
      </c>
      <c r="P15" s="21">
        <f t="shared" si="3"/>
        <v>8804804.1029647999</v>
      </c>
      <c r="Q15" s="22">
        <f t="shared" si="3"/>
        <v>6975854.2240291359</v>
      </c>
      <c r="R15" s="20">
        <f t="shared" si="0"/>
        <v>2586429.36</v>
      </c>
      <c r="S15" s="21">
        <f t="shared" si="0"/>
        <v>0</v>
      </c>
      <c r="T15" s="21">
        <f t="shared" si="0"/>
        <v>0</v>
      </c>
      <c r="U15" s="25">
        <f t="shared" si="0"/>
        <v>2586429.36</v>
      </c>
      <c r="V15" s="21">
        <f t="shared" ref="V15:AA15" si="4">SUM(V16:V19)</f>
        <v>964516.53962463303</v>
      </c>
      <c r="W15" s="21">
        <f t="shared" si="4"/>
        <v>0</v>
      </c>
      <c r="X15" s="21">
        <f t="shared" si="4"/>
        <v>0</v>
      </c>
      <c r="Y15" s="25">
        <f t="shared" si="4"/>
        <v>964516.53962463303</v>
      </c>
      <c r="Z15" s="21">
        <f t="shared" si="4"/>
        <v>2222201.5414460003</v>
      </c>
      <c r="AA15" s="26">
        <f t="shared" si="4"/>
        <v>624914.67779243365</v>
      </c>
      <c r="AC15" s="20">
        <f t="shared" si="0"/>
        <v>0</v>
      </c>
      <c r="AD15" s="21">
        <f t="shared" si="0"/>
        <v>0</v>
      </c>
      <c r="AE15" s="21">
        <f t="shared" si="0"/>
        <v>0</v>
      </c>
      <c r="AF15" s="21">
        <f t="shared" si="0"/>
        <v>0</v>
      </c>
      <c r="AG15" s="21">
        <f t="shared" si="0"/>
        <v>0</v>
      </c>
      <c r="AH15" s="21">
        <f t="shared" si="0"/>
        <v>0</v>
      </c>
      <c r="AI15" s="21">
        <f t="shared" si="0"/>
        <v>0</v>
      </c>
      <c r="AJ15" s="21">
        <f t="shared" si="0"/>
        <v>0</v>
      </c>
      <c r="AK15" s="21">
        <f t="shared" si="0"/>
        <v>0</v>
      </c>
      <c r="AL15" s="26">
        <f t="shared" si="0"/>
        <v>0</v>
      </c>
    </row>
    <row r="16" spans="1:38" s="42" customFormat="1" ht="20" customHeight="1" outlineLevel="1" x14ac:dyDescent="0.15">
      <c r="A16" s="28"/>
      <c r="B16" s="29" t="s">
        <v>31</v>
      </c>
      <c r="C16" s="30">
        <v>42</v>
      </c>
      <c r="D16" s="31">
        <v>0</v>
      </c>
      <c r="E16" s="31">
        <v>0</v>
      </c>
      <c r="F16" s="32">
        <f>SUM(C16:E16)</f>
        <v>42</v>
      </c>
      <c r="G16" s="33">
        <v>3</v>
      </c>
      <c r="H16" s="34"/>
      <c r="I16" s="35">
        <v>9110008.8508913387</v>
      </c>
      <c r="J16" s="36">
        <v>2073113.6712769032</v>
      </c>
      <c r="K16" s="36">
        <v>9110008.8474943396</v>
      </c>
      <c r="L16" s="36">
        <v>0</v>
      </c>
      <c r="M16" s="36">
        <v>0</v>
      </c>
      <c r="N16" s="37">
        <f>SUM(K16:M16)</f>
        <v>9110008.8474943396</v>
      </c>
      <c r="O16" s="38">
        <v>2073113.6712769032</v>
      </c>
      <c r="P16" s="36">
        <v>8804804.1029647999</v>
      </c>
      <c r="Q16" s="39">
        <v>6975854.2240291359</v>
      </c>
      <c r="R16" s="40">
        <v>2586429.36</v>
      </c>
      <c r="S16" s="36">
        <v>0</v>
      </c>
      <c r="T16" s="36">
        <v>0</v>
      </c>
      <c r="U16" s="37">
        <f>SUM(R16:T16)</f>
        <v>2586429.36</v>
      </c>
      <c r="V16" s="36">
        <v>964516.53962463303</v>
      </c>
      <c r="W16" s="36">
        <v>0</v>
      </c>
      <c r="X16" s="36">
        <v>0</v>
      </c>
      <c r="Y16" s="37">
        <f>SUM(V16:X16)</f>
        <v>964516.53962463303</v>
      </c>
      <c r="Z16" s="36">
        <v>2222201.5414460003</v>
      </c>
      <c r="AA16" s="41">
        <v>624914.67779243365</v>
      </c>
      <c r="AC16" s="43"/>
      <c r="AD16" s="44"/>
      <c r="AE16" s="44"/>
      <c r="AF16" s="44"/>
      <c r="AG16" s="44"/>
      <c r="AH16" s="44"/>
      <c r="AI16" s="44"/>
      <c r="AJ16" s="44"/>
      <c r="AK16" s="44"/>
      <c r="AL16" s="45"/>
    </row>
    <row r="17" spans="1:38" ht="20" customHeight="1" outlineLevel="1" x14ac:dyDescent="0.15">
      <c r="A17" s="47"/>
      <c r="B17" s="48" t="s">
        <v>32</v>
      </c>
      <c r="C17" s="49">
        <v>0</v>
      </c>
      <c r="D17" s="35">
        <v>0</v>
      </c>
      <c r="E17" s="35">
        <v>0</v>
      </c>
      <c r="F17" s="50">
        <f t="shared" ref="F17:F20" si="5">SUM(C17:E17)</f>
        <v>0</v>
      </c>
      <c r="G17" s="51">
        <v>0</v>
      </c>
      <c r="H17" s="52"/>
      <c r="I17" s="53">
        <v>0</v>
      </c>
      <c r="J17" s="54">
        <v>0</v>
      </c>
      <c r="K17" s="54">
        <v>0</v>
      </c>
      <c r="L17" s="54">
        <v>0</v>
      </c>
      <c r="M17" s="54">
        <v>0</v>
      </c>
      <c r="N17" s="55">
        <f t="shared" ref="N17:N20" si="6">SUM(K17:M17)</f>
        <v>0</v>
      </c>
      <c r="O17" s="56">
        <v>0</v>
      </c>
      <c r="P17" s="54">
        <v>0</v>
      </c>
      <c r="Q17" s="57">
        <v>0</v>
      </c>
      <c r="R17" s="40">
        <v>0</v>
      </c>
      <c r="S17" s="54">
        <v>0</v>
      </c>
      <c r="T17" s="54">
        <v>0</v>
      </c>
      <c r="U17" s="55">
        <f t="shared" ref="U17:U20" si="7">SUM(R17:T17)</f>
        <v>0</v>
      </c>
      <c r="V17" s="54">
        <v>0</v>
      </c>
      <c r="W17" s="54">
        <v>0</v>
      </c>
      <c r="X17" s="54">
        <v>0</v>
      </c>
      <c r="Y17" s="55">
        <f t="shared" ref="Y17:Y20" si="8">SUM(V17:X17)</f>
        <v>0</v>
      </c>
      <c r="Z17" s="54">
        <v>0</v>
      </c>
      <c r="AA17" s="58">
        <v>0</v>
      </c>
      <c r="AC17" s="59"/>
      <c r="AD17" s="60"/>
      <c r="AE17" s="60"/>
      <c r="AF17" s="60"/>
      <c r="AG17" s="60"/>
      <c r="AH17" s="60"/>
      <c r="AI17" s="60"/>
      <c r="AJ17" s="60"/>
      <c r="AK17" s="60"/>
      <c r="AL17" s="61"/>
    </row>
    <row r="18" spans="1:38" ht="20" customHeight="1" outlineLevel="1" x14ac:dyDescent="0.15">
      <c r="A18" s="47"/>
      <c r="B18" s="48" t="s">
        <v>33</v>
      </c>
      <c r="C18" s="49">
        <v>0</v>
      </c>
      <c r="D18" s="35">
        <v>0</v>
      </c>
      <c r="E18" s="35">
        <v>0</v>
      </c>
      <c r="F18" s="50">
        <f t="shared" si="5"/>
        <v>0</v>
      </c>
      <c r="G18" s="51">
        <v>0</v>
      </c>
      <c r="H18" s="52"/>
      <c r="I18" s="53">
        <v>0</v>
      </c>
      <c r="J18" s="54">
        <v>0</v>
      </c>
      <c r="K18" s="54">
        <v>0</v>
      </c>
      <c r="L18" s="54">
        <v>0</v>
      </c>
      <c r="M18" s="54">
        <v>0</v>
      </c>
      <c r="N18" s="55">
        <f t="shared" si="6"/>
        <v>0</v>
      </c>
      <c r="O18" s="56">
        <v>0</v>
      </c>
      <c r="P18" s="54">
        <v>0</v>
      </c>
      <c r="Q18" s="57">
        <v>0</v>
      </c>
      <c r="R18" s="40">
        <v>0</v>
      </c>
      <c r="S18" s="54">
        <v>0</v>
      </c>
      <c r="T18" s="54">
        <v>0</v>
      </c>
      <c r="U18" s="55">
        <f t="shared" si="7"/>
        <v>0</v>
      </c>
      <c r="V18" s="54">
        <v>0</v>
      </c>
      <c r="W18" s="54">
        <v>0</v>
      </c>
      <c r="X18" s="54">
        <v>0</v>
      </c>
      <c r="Y18" s="55">
        <f t="shared" si="8"/>
        <v>0</v>
      </c>
      <c r="Z18" s="54">
        <v>0</v>
      </c>
      <c r="AA18" s="58">
        <v>0</v>
      </c>
      <c r="AC18" s="59"/>
      <c r="AD18" s="60"/>
      <c r="AE18" s="60"/>
      <c r="AF18" s="60"/>
      <c r="AG18" s="60"/>
      <c r="AH18" s="60"/>
      <c r="AI18" s="60"/>
      <c r="AJ18" s="60"/>
      <c r="AK18" s="60"/>
      <c r="AL18" s="61"/>
    </row>
    <row r="19" spans="1:38" ht="20" customHeight="1" outlineLevel="1" thickBot="1" x14ac:dyDescent="0.2">
      <c r="A19" s="62"/>
      <c r="B19" s="63" t="s">
        <v>34</v>
      </c>
      <c r="C19" s="49">
        <v>0</v>
      </c>
      <c r="D19" s="35">
        <v>0</v>
      </c>
      <c r="E19" s="35">
        <v>0</v>
      </c>
      <c r="F19" s="64">
        <f t="shared" si="5"/>
        <v>0</v>
      </c>
      <c r="G19" s="51">
        <v>0</v>
      </c>
      <c r="H19" s="65"/>
      <c r="I19" s="66">
        <v>0</v>
      </c>
      <c r="J19" s="67">
        <v>0</v>
      </c>
      <c r="K19" s="67">
        <v>0</v>
      </c>
      <c r="L19" s="67">
        <v>0</v>
      </c>
      <c r="M19" s="67">
        <v>0</v>
      </c>
      <c r="N19" s="68">
        <f t="shared" si="6"/>
        <v>0</v>
      </c>
      <c r="O19" s="69">
        <v>0</v>
      </c>
      <c r="P19" s="67">
        <v>0</v>
      </c>
      <c r="Q19" s="70">
        <v>0</v>
      </c>
      <c r="R19" s="71">
        <v>0</v>
      </c>
      <c r="S19" s="67">
        <v>0</v>
      </c>
      <c r="T19" s="67">
        <v>0</v>
      </c>
      <c r="U19" s="68">
        <f t="shared" si="7"/>
        <v>0</v>
      </c>
      <c r="V19" s="67">
        <v>0</v>
      </c>
      <c r="W19" s="67">
        <v>0</v>
      </c>
      <c r="X19" s="67">
        <v>0</v>
      </c>
      <c r="Y19" s="68">
        <f t="shared" si="8"/>
        <v>0</v>
      </c>
      <c r="Z19" s="67">
        <v>0</v>
      </c>
      <c r="AA19" s="72">
        <v>0</v>
      </c>
      <c r="AC19" s="73"/>
      <c r="AD19" s="74"/>
      <c r="AE19" s="74"/>
      <c r="AF19" s="74"/>
      <c r="AG19" s="74"/>
      <c r="AH19" s="74"/>
      <c r="AI19" s="74"/>
      <c r="AJ19" s="74"/>
      <c r="AK19" s="74"/>
      <c r="AL19" s="75"/>
    </row>
    <row r="20" spans="1:38" ht="20" customHeight="1" outlineLevel="1" thickBot="1" x14ac:dyDescent="0.2">
      <c r="A20" s="18" t="s">
        <v>35</v>
      </c>
      <c r="B20" s="76" t="s">
        <v>36</v>
      </c>
      <c r="C20" s="77">
        <v>1237</v>
      </c>
      <c r="D20" s="78">
        <v>10552</v>
      </c>
      <c r="E20" s="78">
        <v>0</v>
      </c>
      <c r="F20" s="79">
        <f t="shared" si="5"/>
        <v>11789</v>
      </c>
      <c r="G20" s="80">
        <v>11208</v>
      </c>
      <c r="H20" s="23"/>
      <c r="I20" s="81">
        <v>190658.50548788003</v>
      </c>
      <c r="J20" s="78">
        <v>0</v>
      </c>
      <c r="K20" s="78">
        <v>14467.2</v>
      </c>
      <c r="L20" s="78">
        <v>176133.90075462006</v>
      </c>
      <c r="M20" s="78">
        <v>0</v>
      </c>
      <c r="N20" s="82">
        <f t="shared" si="6"/>
        <v>190601.10075462007</v>
      </c>
      <c r="O20" s="78">
        <v>0</v>
      </c>
      <c r="P20" s="78">
        <v>139905.44292165988</v>
      </c>
      <c r="Q20" s="80">
        <v>139905.44292165988</v>
      </c>
      <c r="R20" s="77">
        <v>0</v>
      </c>
      <c r="S20" s="78">
        <v>14516.04</v>
      </c>
      <c r="T20" s="78">
        <v>0</v>
      </c>
      <c r="U20" s="82">
        <f t="shared" si="7"/>
        <v>14516.04</v>
      </c>
      <c r="V20" s="78">
        <v>0</v>
      </c>
      <c r="W20" s="78">
        <v>14516.04</v>
      </c>
      <c r="X20" s="78">
        <v>0</v>
      </c>
      <c r="Y20" s="82">
        <f t="shared" si="8"/>
        <v>14516.04</v>
      </c>
      <c r="Z20" s="78">
        <v>10441.709999999999</v>
      </c>
      <c r="AA20" s="83">
        <v>10441.709999999999</v>
      </c>
      <c r="AC20" s="84"/>
      <c r="AD20" s="85"/>
      <c r="AE20" s="85"/>
      <c r="AF20" s="85"/>
      <c r="AG20" s="85"/>
      <c r="AH20" s="85"/>
      <c r="AI20" s="85"/>
      <c r="AJ20" s="85"/>
      <c r="AK20" s="85"/>
      <c r="AL20" s="86"/>
    </row>
    <row r="21" spans="1:38" ht="20" customHeight="1" outlineLevel="1" thickBot="1" x14ac:dyDescent="0.2">
      <c r="A21" s="18" t="s">
        <v>37</v>
      </c>
      <c r="B21" s="76" t="s">
        <v>38</v>
      </c>
      <c r="C21" s="20">
        <f>SUM(C22:C23)</f>
        <v>1541</v>
      </c>
      <c r="D21" s="21">
        <f>SUM(D22:D23)</f>
        <v>5455</v>
      </c>
      <c r="E21" s="21">
        <f>SUM(E22:E23)</f>
        <v>24</v>
      </c>
      <c r="F21" s="21">
        <f>SUM(F22:F23)</f>
        <v>7020</v>
      </c>
      <c r="G21" s="22">
        <f>SUM(G22:G23)</f>
        <v>11627</v>
      </c>
      <c r="H21" s="87"/>
      <c r="I21" s="24">
        <f>SUM(I22:I23)</f>
        <v>578952.36430017604</v>
      </c>
      <c r="J21" s="21">
        <f>SUM(J22:J23)</f>
        <v>36458.366305906959</v>
      </c>
      <c r="K21" s="21">
        <f t="shared" ref="K21:AA21" si="9">SUM(K22:K23)</f>
        <v>270338.8341105514</v>
      </c>
      <c r="L21" s="21">
        <f t="shared" si="9"/>
        <v>263002.17311430234</v>
      </c>
      <c r="M21" s="21">
        <f t="shared" si="9"/>
        <v>1630</v>
      </c>
      <c r="N21" s="25">
        <f t="shared" si="9"/>
        <v>534971.00722485373</v>
      </c>
      <c r="O21" s="21">
        <f t="shared" si="9"/>
        <v>36448.139085325791</v>
      </c>
      <c r="P21" s="21">
        <f t="shared" si="9"/>
        <v>483560.01921689825</v>
      </c>
      <c r="Q21" s="22">
        <f t="shared" si="9"/>
        <v>443597.23504162318</v>
      </c>
      <c r="R21" s="20">
        <f t="shared" si="9"/>
        <v>24423</v>
      </c>
      <c r="S21" s="21">
        <f t="shared" si="9"/>
        <v>3075.25</v>
      </c>
      <c r="T21" s="21">
        <f t="shared" si="9"/>
        <v>0</v>
      </c>
      <c r="U21" s="25">
        <f t="shared" si="9"/>
        <v>27498.25</v>
      </c>
      <c r="V21" s="21">
        <f t="shared" si="9"/>
        <v>24423</v>
      </c>
      <c r="W21" s="21">
        <f t="shared" si="9"/>
        <v>3075.25</v>
      </c>
      <c r="X21" s="21">
        <f t="shared" si="9"/>
        <v>0</v>
      </c>
      <c r="Y21" s="25">
        <f t="shared" si="9"/>
        <v>27498.25</v>
      </c>
      <c r="Z21" s="21">
        <f t="shared" si="9"/>
        <v>7598.25</v>
      </c>
      <c r="AA21" s="26">
        <f t="shared" si="9"/>
        <v>7598.25</v>
      </c>
      <c r="AC21" s="88">
        <f t="shared" ref="AC21:AL21" si="10">SUM(AC22:AC23)</f>
        <v>0</v>
      </c>
      <c r="AD21" s="89">
        <f t="shared" si="10"/>
        <v>0</v>
      </c>
      <c r="AE21" s="89">
        <f t="shared" si="10"/>
        <v>0</v>
      </c>
      <c r="AF21" s="89">
        <f t="shared" si="10"/>
        <v>0</v>
      </c>
      <c r="AG21" s="89">
        <f t="shared" si="10"/>
        <v>0</v>
      </c>
      <c r="AH21" s="89">
        <f t="shared" si="10"/>
        <v>0</v>
      </c>
      <c r="AI21" s="89">
        <f t="shared" si="10"/>
        <v>0</v>
      </c>
      <c r="AJ21" s="89">
        <f t="shared" si="10"/>
        <v>0</v>
      </c>
      <c r="AK21" s="89">
        <f t="shared" si="10"/>
        <v>0</v>
      </c>
      <c r="AL21" s="90">
        <f t="shared" si="10"/>
        <v>0</v>
      </c>
    </row>
    <row r="22" spans="1:38" ht="20" customHeight="1" outlineLevel="1" x14ac:dyDescent="0.15">
      <c r="A22" s="28"/>
      <c r="B22" s="91" t="s">
        <v>39</v>
      </c>
      <c r="C22" s="30">
        <v>46</v>
      </c>
      <c r="D22" s="31">
        <v>0</v>
      </c>
      <c r="E22" s="31">
        <v>0</v>
      </c>
      <c r="F22" s="32">
        <f t="shared" ref="F22:F24" si="11">SUM(C22:E22)</f>
        <v>46</v>
      </c>
      <c r="G22" s="33">
        <v>2</v>
      </c>
      <c r="H22" s="92"/>
      <c r="I22" s="93">
        <v>167107.39661173869</v>
      </c>
      <c r="J22" s="31">
        <v>36458.366305906959</v>
      </c>
      <c r="K22" s="31">
        <v>167107.39661173872</v>
      </c>
      <c r="L22" s="31">
        <v>0</v>
      </c>
      <c r="M22" s="31">
        <v>0</v>
      </c>
      <c r="N22" s="94">
        <f t="shared" ref="N22:N24" si="12">SUM(K22:M22)</f>
        <v>167107.39661173872</v>
      </c>
      <c r="O22" s="95">
        <v>36448.139085325791</v>
      </c>
      <c r="P22" s="31">
        <v>164719.6789975687</v>
      </c>
      <c r="Q22" s="33">
        <v>124756.8948222936</v>
      </c>
      <c r="R22" s="30">
        <v>0</v>
      </c>
      <c r="S22" s="31">
        <v>0</v>
      </c>
      <c r="T22" s="31">
        <v>0</v>
      </c>
      <c r="U22" s="94">
        <f t="shared" ref="U22:U24" si="13">SUM(R22:T22)</f>
        <v>0</v>
      </c>
      <c r="V22" s="31">
        <v>0</v>
      </c>
      <c r="W22" s="31">
        <v>0</v>
      </c>
      <c r="X22" s="31">
        <v>0</v>
      </c>
      <c r="Y22" s="94">
        <f t="shared" ref="Y22:Y24" si="14">SUM(V22:X22)</f>
        <v>0</v>
      </c>
      <c r="Z22" s="31">
        <v>0</v>
      </c>
      <c r="AA22" s="46">
        <v>0</v>
      </c>
      <c r="AC22" s="96"/>
      <c r="AD22" s="97"/>
      <c r="AE22" s="97"/>
      <c r="AF22" s="97"/>
      <c r="AG22" s="97"/>
      <c r="AH22" s="97"/>
      <c r="AI22" s="97"/>
      <c r="AJ22" s="97"/>
      <c r="AK22" s="97"/>
      <c r="AL22" s="98"/>
    </row>
    <row r="23" spans="1:38" ht="20" customHeight="1" outlineLevel="1" thickBot="1" x14ac:dyDescent="0.2">
      <c r="A23" s="99"/>
      <c r="B23" s="100" t="s">
        <v>40</v>
      </c>
      <c r="C23" s="101">
        <v>1495</v>
      </c>
      <c r="D23" s="102">
        <v>5455</v>
      </c>
      <c r="E23" s="102">
        <v>24</v>
      </c>
      <c r="F23" s="103">
        <f t="shared" si="11"/>
        <v>6974</v>
      </c>
      <c r="G23" s="104">
        <v>11625</v>
      </c>
      <c r="H23" s="65"/>
      <c r="I23" s="105">
        <v>411844.96768843738</v>
      </c>
      <c r="J23" s="102">
        <v>0</v>
      </c>
      <c r="K23" s="102">
        <v>103231.43749881265</v>
      </c>
      <c r="L23" s="102">
        <v>263002.17311430234</v>
      </c>
      <c r="M23" s="102">
        <v>1630</v>
      </c>
      <c r="N23" s="106">
        <f t="shared" si="12"/>
        <v>367863.61061311502</v>
      </c>
      <c r="O23" s="107">
        <v>0</v>
      </c>
      <c r="P23" s="102">
        <v>318840.34021932958</v>
      </c>
      <c r="Q23" s="104">
        <v>318840.34021932958</v>
      </c>
      <c r="R23" s="101">
        <v>24423</v>
      </c>
      <c r="S23" s="102">
        <v>3075.25</v>
      </c>
      <c r="T23" s="102">
        <v>0</v>
      </c>
      <c r="U23" s="106">
        <f t="shared" si="13"/>
        <v>27498.25</v>
      </c>
      <c r="V23" s="102">
        <v>24423</v>
      </c>
      <c r="W23" s="102">
        <v>3075.25</v>
      </c>
      <c r="X23" s="102">
        <v>0</v>
      </c>
      <c r="Y23" s="106">
        <f t="shared" si="14"/>
        <v>27498.25</v>
      </c>
      <c r="Z23" s="102">
        <v>7598.25</v>
      </c>
      <c r="AA23" s="108">
        <v>7598.25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0" customHeight="1" outlineLevel="1" thickBot="1" x14ac:dyDescent="0.2">
      <c r="A24" s="18" t="s">
        <v>41</v>
      </c>
      <c r="B24" s="76" t="s">
        <v>42</v>
      </c>
      <c r="C24" s="112">
        <v>0</v>
      </c>
      <c r="D24" s="113">
        <v>0</v>
      </c>
      <c r="E24" s="113">
        <v>0</v>
      </c>
      <c r="F24" s="114">
        <f t="shared" si="11"/>
        <v>0</v>
      </c>
      <c r="G24" s="115">
        <v>0</v>
      </c>
      <c r="H24" s="23"/>
      <c r="I24" s="116">
        <v>0</v>
      </c>
      <c r="J24" s="113">
        <v>0</v>
      </c>
      <c r="K24" s="113">
        <v>0</v>
      </c>
      <c r="L24" s="113">
        <v>0</v>
      </c>
      <c r="M24" s="113">
        <v>0</v>
      </c>
      <c r="N24" s="117">
        <f t="shared" si="12"/>
        <v>0</v>
      </c>
      <c r="O24" s="113">
        <v>0</v>
      </c>
      <c r="P24" s="113">
        <v>0</v>
      </c>
      <c r="Q24" s="115">
        <v>0</v>
      </c>
      <c r="R24" s="112">
        <v>0</v>
      </c>
      <c r="S24" s="113">
        <v>0</v>
      </c>
      <c r="T24" s="113">
        <v>0</v>
      </c>
      <c r="U24" s="117">
        <f t="shared" si="13"/>
        <v>0</v>
      </c>
      <c r="V24" s="113">
        <v>0</v>
      </c>
      <c r="W24" s="113">
        <v>0</v>
      </c>
      <c r="X24" s="113">
        <v>0</v>
      </c>
      <c r="Y24" s="117">
        <f t="shared" si="14"/>
        <v>0</v>
      </c>
      <c r="Z24" s="113">
        <v>0</v>
      </c>
      <c r="AA24" s="118">
        <v>0</v>
      </c>
      <c r="AC24" s="119"/>
      <c r="AD24" s="120"/>
      <c r="AE24" s="120"/>
      <c r="AF24" s="120"/>
      <c r="AG24" s="120"/>
      <c r="AH24" s="120"/>
      <c r="AI24" s="120"/>
      <c r="AJ24" s="120"/>
      <c r="AK24" s="120"/>
      <c r="AL24" s="121"/>
    </row>
    <row r="25" spans="1:38" ht="30" customHeight="1" outlineLevel="1" thickBot="1" x14ac:dyDescent="0.2">
      <c r="A25" s="18" t="s">
        <v>43</v>
      </c>
      <c r="B25" s="76" t="s">
        <v>44</v>
      </c>
      <c r="C25" s="20">
        <f t="shared" ref="C25:U25" si="15">SUM(C26:C27)</f>
        <v>2734</v>
      </c>
      <c r="D25" s="21">
        <f t="shared" si="15"/>
        <v>7246</v>
      </c>
      <c r="E25" s="21">
        <f t="shared" si="15"/>
        <v>78</v>
      </c>
      <c r="F25" s="21">
        <f t="shared" si="15"/>
        <v>10058</v>
      </c>
      <c r="G25" s="22">
        <f t="shared" ref="G25" si="16">SUM(G26:G27)</f>
        <v>15989</v>
      </c>
      <c r="H25" s="122">
        <f t="shared" si="15"/>
        <v>10058</v>
      </c>
      <c r="I25" s="24">
        <f t="shared" ref="I25:M25" si="17">SUM(I26:I27)</f>
        <v>9730624.1291542314</v>
      </c>
      <c r="J25" s="21">
        <f t="shared" si="17"/>
        <v>6811436.8904079618</v>
      </c>
      <c r="K25" s="21">
        <f t="shared" si="17"/>
        <v>2665268.5598920002</v>
      </c>
      <c r="L25" s="21">
        <f t="shared" si="17"/>
        <v>5819581.1941685062</v>
      </c>
      <c r="M25" s="21">
        <f t="shared" si="17"/>
        <v>115602.43580821762</v>
      </c>
      <c r="N25" s="25">
        <f t="shared" si="15"/>
        <v>8600452.189868724</v>
      </c>
      <c r="O25" s="21">
        <f t="shared" si="15"/>
        <v>6029497.0048051681</v>
      </c>
      <c r="P25" s="21">
        <f t="shared" ref="P25:Q25" si="18">SUM(P26:P27)</f>
        <v>7521094.2286178898</v>
      </c>
      <c r="Q25" s="22">
        <f t="shared" si="18"/>
        <v>2267448.2782748258</v>
      </c>
      <c r="R25" s="20">
        <f t="shared" si="15"/>
        <v>1164271.97</v>
      </c>
      <c r="S25" s="21">
        <f t="shared" si="15"/>
        <v>4139099.2500000005</v>
      </c>
      <c r="T25" s="21">
        <f t="shared" si="15"/>
        <v>62159</v>
      </c>
      <c r="U25" s="25">
        <f t="shared" si="15"/>
        <v>5365530.2200000007</v>
      </c>
      <c r="V25" s="21">
        <f t="shared" ref="V25:AA25" si="19">SUM(V26:V27)</f>
        <v>349585.89100000006</v>
      </c>
      <c r="W25" s="21">
        <f t="shared" si="19"/>
        <v>1253629.0950000002</v>
      </c>
      <c r="X25" s="21">
        <f t="shared" si="19"/>
        <v>20897.500000000007</v>
      </c>
      <c r="Y25" s="25">
        <f t="shared" si="19"/>
        <v>1624112.4860000003</v>
      </c>
      <c r="Z25" s="21">
        <f t="shared" si="19"/>
        <v>4969338.8159860009</v>
      </c>
      <c r="AA25" s="26">
        <f t="shared" si="19"/>
        <v>1344970.5259860009</v>
      </c>
      <c r="AC25" s="88">
        <f t="shared" ref="AC25:AL25" si="20">SUM(AC26:AC27)</f>
        <v>0</v>
      </c>
      <c r="AD25" s="89">
        <f t="shared" si="20"/>
        <v>0</v>
      </c>
      <c r="AE25" s="89">
        <f t="shared" si="20"/>
        <v>0</v>
      </c>
      <c r="AF25" s="89">
        <f t="shared" si="20"/>
        <v>0</v>
      </c>
      <c r="AG25" s="89">
        <f t="shared" si="20"/>
        <v>0</v>
      </c>
      <c r="AH25" s="89">
        <f t="shared" si="20"/>
        <v>0</v>
      </c>
      <c r="AI25" s="89">
        <f t="shared" si="20"/>
        <v>0</v>
      </c>
      <c r="AJ25" s="89">
        <f t="shared" si="20"/>
        <v>0</v>
      </c>
      <c r="AK25" s="89">
        <f t="shared" si="20"/>
        <v>0</v>
      </c>
      <c r="AL25" s="90">
        <f t="shared" si="20"/>
        <v>0</v>
      </c>
    </row>
    <row r="26" spans="1:38" ht="20" customHeight="1" outlineLevel="1" x14ac:dyDescent="0.15">
      <c r="A26" s="123"/>
      <c r="B26" s="91" t="s">
        <v>45</v>
      </c>
      <c r="C26" s="49">
        <v>2734</v>
      </c>
      <c r="D26" s="36">
        <v>7246</v>
      </c>
      <c r="E26" s="36">
        <v>78</v>
      </c>
      <c r="F26" s="124">
        <f t="shared" ref="F26:F27" si="21">SUM(C26:E26)</f>
        <v>10058</v>
      </c>
      <c r="G26" s="39">
        <v>15989</v>
      </c>
      <c r="H26" s="125">
        <v>10058</v>
      </c>
      <c r="I26" s="35">
        <v>9730624.1291542314</v>
      </c>
      <c r="J26" s="36">
        <v>6811436.8904079618</v>
      </c>
      <c r="K26" s="36">
        <v>2665268.5598920002</v>
      </c>
      <c r="L26" s="36">
        <v>5819581.1941685062</v>
      </c>
      <c r="M26" s="36">
        <v>115602.43580821762</v>
      </c>
      <c r="N26" s="37">
        <f t="shared" ref="N26:N27" si="22">SUM(K26:M26)</f>
        <v>8600452.189868724</v>
      </c>
      <c r="O26" s="38">
        <v>6029497.0048051681</v>
      </c>
      <c r="P26" s="36">
        <v>7521094.2286178898</v>
      </c>
      <c r="Q26" s="39">
        <v>2267448.2782748258</v>
      </c>
      <c r="R26" s="49">
        <v>1164271.97</v>
      </c>
      <c r="S26" s="36">
        <v>4139099.2500000005</v>
      </c>
      <c r="T26" s="36">
        <v>62159</v>
      </c>
      <c r="U26" s="37">
        <f t="shared" ref="U26:U27" si="23">SUM(R26:T26)</f>
        <v>5365530.2200000007</v>
      </c>
      <c r="V26" s="36">
        <v>349585.89100000006</v>
      </c>
      <c r="W26" s="36">
        <v>1253629.0950000002</v>
      </c>
      <c r="X26" s="36">
        <v>20897.500000000007</v>
      </c>
      <c r="Y26" s="37">
        <f t="shared" ref="Y26:Y27" si="24">SUM(V26:X26)</f>
        <v>1624112.4860000003</v>
      </c>
      <c r="Z26" s="36">
        <v>4969338.8159860009</v>
      </c>
      <c r="AA26" s="41">
        <v>1344970.5259860009</v>
      </c>
      <c r="AC26" s="43"/>
      <c r="AD26" s="44"/>
      <c r="AE26" s="44"/>
      <c r="AF26" s="44"/>
      <c r="AG26" s="44"/>
      <c r="AH26" s="44"/>
      <c r="AI26" s="44"/>
      <c r="AJ26" s="44"/>
      <c r="AK26" s="44"/>
      <c r="AL26" s="45"/>
    </row>
    <row r="27" spans="1:38" ht="20" customHeight="1" outlineLevel="1" thickBot="1" x14ac:dyDescent="0.2">
      <c r="A27" s="62"/>
      <c r="B27" s="126" t="s">
        <v>46</v>
      </c>
      <c r="C27" s="127">
        <v>0</v>
      </c>
      <c r="D27" s="128">
        <v>0</v>
      </c>
      <c r="E27" s="128">
        <v>0</v>
      </c>
      <c r="F27" s="128">
        <f t="shared" si="21"/>
        <v>0</v>
      </c>
      <c r="G27" s="129">
        <v>0</v>
      </c>
      <c r="H27" s="125">
        <v>0</v>
      </c>
      <c r="I27" s="130">
        <v>0</v>
      </c>
      <c r="J27" s="128">
        <v>0</v>
      </c>
      <c r="K27" s="128">
        <v>0</v>
      </c>
      <c r="L27" s="128">
        <v>0</v>
      </c>
      <c r="M27" s="128">
        <v>0</v>
      </c>
      <c r="N27" s="131">
        <f t="shared" si="22"/>
        <v>0</v>
      </c>
      <c r="O27" s="132">
        <v>0</v>
      </c>
      <c r="P27" s="128">
        <v>0</v>
      </c>
      <c r="Q27" s="129">
        <v>0</v>
      </c>
      <c r="R27" s="127">
        <v>0</v>
      </c>
      <c r="S27" s="128">
        <v>0</v>
      </c>
      <c r="T27" s="128">
        <v>0</v>
      </c>
      <c r="U27" s="131">
        <f t="shared" si="23"/>
        <v>0</v>
      </c>
      <c r="V27" s="128">
        <v>0</v>
      </c>
      <c r="W27" s="128">
        <v>0</v>
      </c>
      <c r="X27" s="128">
        <v>0</v>
      </c>
      <c r="Y27" s="131">
        <f t="shared" si="24"/>
        <v>0</v>
      </c>
      <c r="Z27" s="128">
        <v>0</v>
      </c>
      <c r="AA27" s="133">
        <v>0</v>
      </c>
      <c r="AC27" s="134"/>
      <c r="AD27" s="135"/>
      <c r="AE27" s="135"/>
      <c r="AF27" s="135"/>
      <c r="AG27" s="135"/>
      <c r="AH27" s="135"/>
      <c r="AI27" s="135"/>
      <c r="AJ27" s="135"/>
      <c r="AK27" s="135"/>
      <c r="AL27" s="136"/>
    </row>
    <row r="28" spans="1:38" ht="30" customHeight="1" outlineLevel="1" thickBot="1" x14ac:dyDescent="0.2">
      <c r="A28" s="18" t="s">
        <v>47</v>
      </c>
      <c r="B28" s="76" t="s">
        <v>48</v>
      </c>
      <c r="C28" s="137">
        <f t="shared" ref="C28:U28" si="25">SUM(C29:C31)</f>
        <v>10531</v>
      </c>
      <c r="D28" s="138">
        <f t="shared" si="25"/>
        <v>245928</v>
      </c>
      <c r="E28" s="138">
        <f t="shared" si="25"/>
        <v>78</v>
      </c>
      <c r="F28" s="139">
        <f t="shared" si="25"/>
        <v>256537</v>
      </c>
      <c r="G28" s="140">
        <f t="shared" ref="G28" si="26">SUM(G29:G31)</f>
        <v>70604</v>
      </c>
      <c r="H28" s="141">
        <f t="shared" si="25"/>
        <v>256537</v>
      </c>
      <c r="I28" s="142">
        <f t="shared" ref="I28:M28" si="27">SUM(I29:I31)</f>
        <v>1840737.6697645863</v>
      </c>
      <c r="J28" s="138">
        <f t="shared" si="27"/>
        <v>771734.59942344553</v>
      </c>
      <c r="K28" s="138">
        <f t="shared" si="27"/>
        <v>326157.7995341043</v>
      </c>
      <c r="L28" s="138">
        <f t="shared" si="27"/>
        <v>1395331.3672319236</v>
      </c>
      <c r="M28" s="138">
        <f t="shared" si="27"/>
        <v>5540.4610191800002</v>
      </c>
      <c r="N28" s="143">
        <f t="shared" si="25"/>
        <v>1727029.6277852082</v>
      </c>
      <c r="O28" s="138">
        <f t="shared" si="25"/>
        <v>692432.5481255902</v>
      </c>
      <c r="P28" s="138">
        <f t="shared" ref="P28:Q28" si="28">SUM(P29:P31)</f>
        <v>1366101.1485855824</v>
      </c>
      <c r="Q28" s="140">
        <f t="shared" si="28"/>
        <v>790254.02983780333</v>
      </c>
      <c r="R28" s="137">
        <f t="shared" si="25"/>
        <v>139525.24705882353</v>
      </c>
      <c r="S28" s="138">
        <f t="shared" si="25"/>
        <v>386055.49298149021</v>
      </c>
      <c r="T28" s="138">
        <f t="shared" si="25"/>
        <v>2720</v>
      </c>
      <c r="U28" s="143">
        <f t="shared" si="25"/>
        <v>528300.7400403138</v>
      </c>
      <c r="V28" s="138">
        <f t="shared" ref="V28:AA28" si="29">SUM(V29:V31)</f>
        <v>46128.867058823533</v>
      </c>
      <c r="W28" s="138">
        <f t="shared" si="29"/>
        <v>124155.88998149023</v>
      </c>
      <c r="X28" s="138">
        <f t="shared" si="29"/>
        <v>816</v>
      </c>
      <c r="Y28" s="143">
        <f t="shared" si="29"/>
        <v>171100.75704031379</v>
      </c>
      <c r="Z28" s="138">
        <f t="shared" si="29"/>
        <v>520177.93219717644</v>
      </c>
      <c r="AA28" s="144">
        <f t="shared" si="29"/>
        <v>180201.58919717645</v>
      </c>
      <c r="AC28" s="145">
        <f t="shared" ref="AC28:AL28" si="30">SUM(AC29:AC31)</f>
        <v>0</v>
      </c>
      <c r="AD28" s="146">
        <f t="shared" si="30"/>
        <v>0</v>
      </c>
      <c r="AE28" s="146">
        <f t="shared" si="30"/>
        <v>0</v>
      </c>
      <c r="AF28" s="146">
        <f t="shared" si="30"/>
        <v>0</v>
      </c>
      <c r="AG28" s="146">
        <f t="shared" si="30"/>
        <v>0</v>
      </c>
      <c r="AH28" s="146">
        <f t="shared" si="30"/>
        <v>0</v>
      </c>
      <c r="AI28" s="146">
        <f t="shared" si="30"/>
        <v>0</v>
      </c>
      <c r="AJ28" s="146">
        <f t="shared" si="30"/>
        <v>0</v>
      </c>
      <c r="AK28" s="146">
        <f t="shared" si="30"/>
        <v>0</v>
      </c>
      <c r="AL28" s="147">
        <f t="shared" si="30"/>
        <v>0</v>
      </c>
    </row>
    <row r="29" spans="1:38" ht="30" customHeight="1" outlineLevel="1" x14ac:dyDescent="0.15">
      <c r="A29" s="28"/>
      <c r="B29" s="91" t="s">
        <v>49</v>
      </c>
      <c r="C29" s="49">
        <v>8294</v>
      </c>
      <c r="D29" s="36">
        <v>238674</v>
      </c>
      <c r="E29" s="36">
        <v>0</v>
      </c>
      <c r="F29" s="124">
        <f t="shared" ref="F29:F33" si="31">SUM(C29:E29)</f>
        <v>246968</v>
      </c>
      <c r="G29" s="39">
        <v>55398</v>
      </c>
      <c r="H29" s="125">
        <v>246968</v>
      </c>
      <c r="I29" s="35">
        <v>738259.67058823525</v>
      </c>
      <c r="J29" s="36">
        <v>0</v>
      </c>
      <c r="K29" s="36">
        <v>65731.921568627455</v>
      </c>
      <c r="L29" s="36">
        <v>672527.74901960779</v>
      </c>
      <c r="M29" s="36">
        <v>0</v>
      </c>
      <c r="N29" s="37">
        <f t="shared" ref="N29:N33" si="32">SUM(K29:M29)</f>
        <v>738259.67058823525</v>
      </c>
      <c r="O29" s="38">
        <v>0</v>
      </c>
      <c r="P29" s="36">
        <v>543530.54058823525</v>
      </c>
      <c r="Q29" s="39">
        <v>543530.54058823525</v>
      </c>
      <c r="R29" s="49">
        <v>1001.8470588235296</v>
      </c>
      <c r="S29" s="36">
        <v>9441.9529814901962</v>
      </c>
      <c r="T29" s="36">
        <v>0</v>
      </c>
      <c r="U29" s="37">
        <f t="shared" ref="U29:U33" si="33">SUM(R29:T29)</f>
        <v>10443.800040313727</v>
      </c>
      <c r="V29" s="36">
        <v>1001.8470588235296</v>
      </c>
      <c r="W29" s="36">
        <v>9441.9529814901962</v>
      </c>
      <c r="X29" s="36">
        <v>0</v>
      </c>
      <c r="Y29" s="37">
        <f t="shared" ref="Y29:Y33" si="34">SUM(V29:X29)</f>
        <v>10443.800040313727</v>
      </c>
      <c r="Z29" s="36">
        <v>32826.192197176468</v>
      </c>
      <c r="AA29" s="41">
        <v>32826.192197176468</v>
      </c>
      <c r="AC29" s="43"/>
      <c r="AD29" s="44"/>
      <c r="AE29" s="44"/>
      <c r="AF29" s="44"/>
      <c r="AG29" s="44"/>
      <c r="AH29" s="44"/>
      <c r="AI29" s="44"/>
      <c r="AJ29" s="44"/>
      <c r="AK29" s="44"/>
      <c r="AL29" s="45"/>
    </row>
    <row r="30" spans="1:38" ht="30" customHeight="1" outlineLevel="1" x14ac:dyDescent="0.15">
      <c r="A30" s="47"/>
      <c r="B30" s="148" t="s">
        <v>50</v>
      </c>
      <c r="C30" s="149">
        <v>2237</v>
      </c>
      <c r="D30" s="150">
        <v>7254</v>
      </c>
      <c r="E30" s="150">
        <v>78</v>
      </c>
      <c r="F30" s="150">
        <f t="shared" si="31"/>
        <v>9569</v>
      </c>
      <c r="G30" s="151">
        <v>15206</v>
      </c>
      <c r="H30" s="125">
        <v>9569</v>
      </c>
      <c r="I30" s="152">
        <v>1102477.9991763509</v>
      </c>
      <c r="J30" s="150">
        <v>771734.59942344553</v>
      </c>
      <c r="K30" s="150">
        <v>260425.87796547686</v>
      </c>
      <c r="L30" s="150">
        <v>722803.61821231595</v>
      </c>
      <c r="M30" s="150">
        <v>5540.4610191800002</v>
      </c>
      <c r="N30" s="153">
        <f t="shared" si="32"/>
        <v>988769.9571969728</v>
      </c>
      <c r="O30" s="154">
        <v>692432.5481255902</v>
      </c>
      <c r="P30" s="150">
        <v>822570.60799734714</v>
      </c>
      <c r="Q30" s="151">
        <v>246723.48924956808</v>
      </c>
      <c r="R30" s="149">
        <v>138523.4</v>
      </c>
      <c r="S30" s="150">
        <v>376613.54000000004</v>
      </c>
      <c r="T30" s="150">
        <v>2720</v>
      </c>
      <c r="U30" s="153">
        <f t="shared" si="33"/>
        <v>517856.94000000006</v>
      </c>
      <c r="V30" s="150">
        <v>45127.020000000004</v>
      </c>
      <c r="W30" s="150">
        <v>114713.93700000003</v>
      </c>
      <c r="X30" s="150">
        <v>816</v>
      </c>
      <c r="Y30" s="153">
        <f t="shared" si="34"/>
        <v>160656.95700000005</v>
      </c>
      <c r="Z30" s="150">
        <v>487351.74</v>
      </c>
      <c r="AA30" s="155">
        <v>147375.397</v>
      </c>
      <c r="AC30" s="156"/>
      <c r="AD30" s="157"/>
      <c r="AE30" s="157"/>
      <c r="AF30" s="157"/>
      <c r="AG30" s="157"/>
      <c r="AH30" s="157"/>
      <c r="AI30" s="157"/>
      <c r="AJ30" s="157"/>
      <c r="AK30" s="157"/>
      <c r="AL30" s="158"/>
    </row>
    <row r="31" spans="1:38" ht="20" customHeight="1" outlineLevel="1" thickBot="1" x14ac:dyDescent="0.2">
      <c r="A31" s="99"/>
      <c r="B31" s="126" t="s">
        <v>51</v>
      </c>
      <c r="C31" s="159">
        <v>0</v>
      </c>
      <c r="D31" s="160">
        <v>0</v>
      </c>
      <c r="E31" s="160">
        <v>0</v>
      </c>
      <c r="F31" s="161">
        <f t="shared" si="31"/>
        <v>0</v>
      </c>
      <c r="G31" s="162">
        <v>0</v>
      </c>
      <c r="H31" s="65"/>
      <c r="I31" s="163">
        <v>0</v>
      </c>
      <c r="J31" s="160">
        <v>0</v>
      </c>
      <c r="K31" s="160">
        <v>0</v>
      </c>
      <c r="L31" s="160">
        <v>0</v>
      </c>
      <c r="M31" s="160">
        <v>0</v>
      </c>
      <c r="N31" s="164">
        <f t="shared" si="32"/>
        <v>0</v>
      </c>
      <c r="O31" s="165">
        <v>0</v>
      </c>
      <c r="P31" s="160">
        <v>0</v>
      </c>
      <c r="Q31" s="162">
        <v>0</v>
      </c>
      <c r="R31" s="159">
        <v>0</v>
      </c>
      <c r="S31" s="160">
        <v>0</v>
      </c>
      <c r="T31" s="160">
        <v>0</v>
      </c>
      <c r="U31" s="164">
        <f t="shared" si="33"/>
        <v>0</v>
      </c>
      <c r="V31" s="160">
        <v>0</v>
      </c>
      <c r="W31" s="160">
        <v>0</v>
      </c>
      <c r="X31" s="160">
        <v>0</v>
      </c>
      <c r="Y31" s="164">
        <f t="shared" si="34"/>
        <v>0</v>
      </c>
      <c r="Z31" s="160">
        <v>0</v>
      </c>
      <c r="AA31" s="166">
        <v>0</v>
      </c>
      <c r="AC31" s="167"/>
      <c r="AD31" s="168"/>
      <c r="AE31" s="168"/>
      <c r="AF31" s="168"/>
      <c r="AG31" s="168"/>
      <c r="AH31" s="168"/>
      <c r="AI31" s="168"/>
      <c r="AJ31" s="168"/>
      <c r="AK31" s="168"/>
      <c r="AL31" s="169"/>
    </row>
    <row r="32" spans="1:38" ht="20" customHeight="1" outlineLevel="1" thickBot="1" x14ac:dyDescent="0.2">
      <c r="A32" s="18" t="s">
        <v>52</v>
      </c>
      <c r="B32" s="76" t="s">
        <v>53</v>
      </c>
      <c r="C32" s="112">
        <v>0</v>
      </c>
      <c r="D32" s="113">
        <v>0</v>
      </c>
      <c r="E32" s="113">
        <v>0</v>
      </c>
      <c r="F32" s="114">
        <f t="shared" si="31"/>
        <v>0</v>
      </c>
      <c r="G32" s="115">
        <v>0</v>
      </c>
      <c r="H32" s="65"/>
      <c r="I32" s="116">
        <v>0</v>
      </c>
      <c r="J32" s="113">
        <v>0</v>
      </c>
      <c r="K32" s="113">
        <v>0</v>
      </c>
      <c r="L32" s="113">
        <v>0</v>
      </c>
      <c r="M32" s="113">
        <v>0</v>
      </c>
      <c r="N32" s="117">
        <f t="shared" si="32"/>
        <v>0</v>
      </c>
      <c r="O32" s="113">
        <v>0</v>
      </c>
      <c r="P32" s="113">
        <v>0</v>
      </c>
      <c r="Q32" s="115">
        <v>0</v>
      </c>
      <c r="R32" s="112">
        <v>0</v>
      </c>
      <c r="S32" s="113">
        <v>0</v>
      </c>
      <c r="T32" s="113">
        <v>0</v>
      </c>
      <c r="U32" s="117">
        <f t="shared" si="33"/>
        <v>0</v>
      </c>
      <c r="V32" s="113">
        <v>0</v>
      </c>
      <c r="W32" s="113">
        <v>0</v>
      </c>
      <c r="X32" s="113">
        <v>0</v>
      </c>
      <c r="Y32" s="117">
        <f t="shared" si="34"/>
        <v>0</v>
      </c>
      <c r="Z32" s="113">
        <v>0</v>
      </c>
      <c r="AA32" s="118">
        <v>0</v>
      </c>
      <c r="AC32" s="119"/>
      <c r="AD32" s="120"/>
      <c r="AE32" s="120"/>
      <c r="AF32" s="120"/>
      <c r="AG32" s="120"/>
      <c r="AH32" s="120"/>
      <c r="AI32" s="120"/>
      <c r="AJ32" s="120"/>
      <c r="AK32" s="120"/>
      <c r="AL32" s="121"/>
    </row>
    <row r="33" spans="1:38" ht="20" customHeight="1" outlineLevel="1" thickBot="1" x14ac:dyDescent="0.2">
      <c r="A33" s="170" t="s">
        <v>54</v>
      </c>
      <c r="B33" s="171" t="s">
        <v>55</v>
      </c>
      <c r="C33" s="172">
        <v>0</v>
      </c>
      <c r="D33" s="173">
        <v>0</v>
      </c>
      <c r="E33" s="173">
        <v>0</v>
      </c>
      <c r="F33" s="174">
        <f t="shared" si="31"/>
        <v>0</v>
      </c>
      <c r="G33" s="175">
        <v>0</v>
      </c>
      <c r="H33" s="125">
        <v>0</v>
      </c>
      <c r="I33" s="176">
        <v>0</v>
      </c>
      <c r="J33" s="173">
        <v>0</v>
      </c>
      <c r="K33" s="173">
        <v>0</v>
      </c>
      <c r="L33" s="173">
        <v>0</v>
      </c>
      <c r="M33" s="173">
        <v>0</v>
      </c>
      <c r="N33" s="177">
        <f t="shared" si="32"/>
        <v>0</v>
      </c>
      <c r="O33" s="173">
        <v>0</v>
      </c>
      <c r="P33" s="173">
        <v>0</v>
      </c>
      <c r="Q33" s="175">
        <v>0</v>
      </c>
      <c r="R33" s="172">
        <v>0</v>
      </c>
      <c r="S33" s="173">
        <v>0</v>
      </c>
      <c r="T33" s="173">
        <v>0</v>
      </c>
      <c r="U33" s="177">
        <f t="shared" si="33"/>
        <v>0</v>
      </c>
      <c r="V33" s="173">
        <v>0</v>
      </c>
      <c r="W33" s="173">
        <v>0</v>
      </c>
      <c r="X33" s="173">
        <v>0</v>
      </c>
      <c r="Y33" s="177">
        <f t="shared" si="34"/>
        <v>0</v>
      </c>
      <c r="Z33" s="173">
        <v>0</v>
      </c>
      <c r="AA33" s="178">
        <v>0</v>
      </c>
      <c r="AC33" s="179"/>
      <c r="AD33" s="180"/>
      <c r="AE33" s="180"/>
      <c r="AF33" s="180"/>
      <c r="AG33" s="180"/>
      <c r="AH33" s="180"/>
      <c r="AI33" s="180"/>
      <c r="AJ33" s="180"/>
      <c r="AK33" s="180"/>
      <c r="AL33" s="181"/>
    </row>
    <row r="34" spans="1:38" ht="30" customHeight="1" outlineLevel="1" thickBot="1" x14ac:dyDescent="0.2">
      <c r="A34" s="18" t="s">
        <v>56</v>
      </c>
      <c r="B34" s="76" t="s">
        <v>57</v>
      </c>
      <c r="C34" s="137">
        <f>SUM(C35:C36)</f>
        <v>0</v>
      </c>
      <c r="D34" s="138">
        <f>SUM(D35:D36)</f>
        <v>0</v>
      </c>
      <c r="E34" s="138">
        <f>SUM(E35:E36)</f>
        <v>0</v>
      </c>
      <c r="F34" s="139">
        <f>SUM(F35:F36)</f>
        <v>0</v>
      </c>
      <c r="G34" s="140">
        <f>SUM(G35:G36)</f>
        <v>0</v>
      </c>
      <c r="H34" s="23"/>
      <c r="I34" s="142">
        <f>SUM(I35:I36)</f>
        <v>0</v>
      </c>
      <c r="J34" s="138">
        <f>SUM(J35:J36)</f>
        <v>0</v>
      </c>
      <c r="K34" s="138">
        <f t="shared" ref="K34:AA34" si="35">SUM(K35:K36)</f>
        <v>0</v>
      </c>
      <c r="L34" s="138">
        <f t="shared" si="35"/>
        <v>0</v>
      </c>
      <c r="M34" s="138">
        <f t="shared" si="35"/>
        <v>0</v>
      </c>
      <c r="N34" s="143">
        <f t="shared" si="35"/>
        <v>0</v>
      </c>
      <c r="O34" s="138">
        <f t="shared" si="35"/>
        <v>0</v>
      </c>
      <c r="P34" s="138">
        <f t="shared" si="35"/>
        <v>0</v>
      </c>
      <c r="Q34" s="140">
        <f t="shared" si="35"/>
        <v>0</v>
      </c>
      <c r="R34" s="137">
        <f t="shared" si="35"/>
        <v>0</v>
      </c>
      <c r="S34" s="138">
        <f t="shared" si="35"/>
        <v>0</v>
      </c>
      <c r="T34" s="138">
        <f t="shared" si="35"/>
        <v>0</v>
      </c>
      <c r="U34" s="143">
        <f t="shared" si="35"/>
        <v>0</v>
      </c>
      <c r="V34" s="138">
        <f t="shared" si="35"/>
        <v>0</v>
      </c>
      <c r="W34" s="138">
        <f t="shared" si="35"/>
        <v>0</v>
      </c>
      <c r="X34" s="138">
        <f t="shared" si="35"/>
        <v>0</v>
      </c>
      <c r="Y34" s="143">
        <f t="shared" si="35"/>
        <v>0</v>
      </c>
      <c r="Z34" s="138">
        <f t="shared" si="35"/>
        <v>0</v>
      </c>
      <c r="AA34" s="182">
        <f t="shared" si="35"/>
        <v>0</v>
      </c>
      <c r="AC34" s="145">
        <f t="shared" ref="AC34:AL34" si="36">SUM(AC35:AC36)</f>
        <v>0</v>
      </c>
      <c r="AD34" s="146">
        <f t="shared" si="36"/>
        <v>0</v>
      </c>
      <c r="AE34" s="146">
        <f t="shared" si="36"/>
        <v>0</v>
      </c>
      <c r="AF34" s="146">
        <f t="shared" si="36"/>
        <v>0</v>
      </c>
      <c r="AG34" s="146">
        <f t="shared" si="36"/>
        <v>0</v>
      </c>
      <c r="AH34" s="146">
        <f t="shared" si="36"/>
        <v>0</v>
      </c>
      <c r="AI34" s="146">
        <f t="shared" si="36"/>
        <v>0</v>
      </c>
      <c r="AJ34" s="146">
        <f t="shared" si="36"/>
        <v>0</v>
      </c>
      <c r="AK34" s="146">
        <f t="shared" si="36"/>
        <v>0</v>
      </c>
      <c r="AL34" s="147">
        <f t="shared" si="36"/>
        <v>0</v>
      </c>
    </row>
    <row r="35" spans="1:38" ht="20" customHeight="1" outlineLevel="1" x14ac:dyDescent="0.15">
      <c r="A35" s="123"/>
      <c r="B35" s="91" t="s">
        <v>58</v>
      </c>
      <c r="C35" s="183">
        <v>0</v>
      </c>
      <c r="D35" s="184">
        <v>0</v>
      </c>
      <c r="E35" s="184">
        <v>0</v>
      </c>
      <c r="F35" s="184">
        <f t="shared" ref="F35:F37" si="37">SUM(C35:E35)</f>
        <v>0</v>
      </c>
      <c r="G35" s="185">
        <v>0</v>
      </c>
      <c r="H35" s="34"/>
      <c r="I35" s="186">
        <v>0</v>
      </c>
      <c r="J35" s="184">
        <v>0</v>
      </c>
      <c r="K35" s="184">
        <v>0</v>
      </c>
      <c r="L35" s="184">
        <v>0</v>
      </c>
      <c r="M35" s="184">
        <v>0</v>
      </c>
      <c r="N35" s="187">
        <f t="shared" ref="N35:N37" si="38">SUM(K35:M35)</f>
        <v>0</v>
      </c>
      <c r="O35" s="188">
        <v>0</v>
      </c>
      <c r="P35" s="184">
        <v>0</v>
      </c>
      <c r="Q35" s="185">
        <v>0</v>
      </c>
      <c r="R35" s="183">
        <v>0</v>
      </c>
      <c r="S35" s="184">
        <v>0</v>
      </c>
      <c r="T35" s="184">
        <v>0</v>
      </c>
      <c r="U35" s="187">
        <f t="shared" ref="U35:U37" si="39">SUM(R35:T35)</f>
        <v>0</v>
      </c>
      <c r="V35" s="184">
        <v>0</v>
      </c>
      <c r="W35" s="184">
        <v>0</v>
      </c>
      <c r="X35" s="184">
        <v>0</v>
      </c>
      <c r="Y35" s="187">
        <f t="shared" ref="Y35:Y37" si="40">SUM(V35:X35)</f>
        <v>0</v>
      </c>
      <c r="Z35" s="184">
        <v>0</v>
      </c>
      <c r="AA35" s="189">
        <v>0</v>
      </c>
      <c r="AC35" s="190"/>
      <c r="AD35" s="191"/>
      <c r="AE35" s="191"/>
      <c r="AF35" s="191"/>
      <c r="AG35" s="191"/>
      <c r="AH35" s="191"/>
      <c r="AI35" s="191"/>
      <c r="AJ35" s="191"/>
      <c r="AK35" s="191"/>
      <c r="AL35" s="192"/>
    </row>
    <row r="36" spans="1:38" ht="20" customHeight="1" outlineLevel="1" thickBot="1" x14ac:dyDescent="0.2">
      <c r="A36" s="62"/>
      <c r="B36" s="126" t="s">
        <v>59</v>
      </c>
      <c r="C36" s="127">
        <v>0</v>
      </c>
      <c r="D36" s="128">
        <v>0</v>
      </c>
      <c r="E36" s="128">
        <v>0</v>
      </c>
      <c r="F36" s="128">
        <f t="shared" si="37"/>
        <v>0</v>
      </c>
      <c r="G36" s="129">
        <v>0</v>
      </c>
      <c r="H36" s="52"/>
      <c r="I36" s="130">
        <v>0</v>
      </c>
      <c r="J36" s="128">
        <v>0</v>
      </c>
      <c r="K36" s="128">
        <v>0</v>
      </c>
      <c r="L36" s="128">
        <v>0</v>
      </c>
      <c r="M36" s="128">
        <v>0</v>
      </c>
      <c r="N36" s="131">
        <f t="shared" si="38"/>
        <v>0</v>
      </c>
      <c r="O36" s="132">
        <v>0</v>
      </c>
      <c r="P36" s="128">
        <v>0</v>
      </c>
      <c r="Q36" s="129">
        <v>0</v>
      </c>
      <c r="R36" s="127">
        <v>0</v>
      </c>
      <c r="S36" s="128">
        <v>0</v>
      </c>
      <c r="T36" s="128">
        <v>0</v>
      </c>
      <c r="U36" s="131">
        <f t="shared" si="39"/>
        <v>0</v>
      </c>
      <c r="V36" s="128">
        <v>0</v>
      </c>
      <c r="W36" s="128">
        <v>0</v>
      </c>
      <c r="X36" s="128">
        <v>0</v>
      </c>
      <c r="Y36" s="131">
        <f t="shared" si="40"/>
        <v>0</v>
      </c>
      <c r="Z36" s="128">
        <v>0</v>
      </c>
      <c r="AA36" s="133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20" customHeight="1" outlineLevel="1" thickBot="1" x14ac:dyDescent="0.2">
      <c r="A37" s="18" t="s">
        <v>60</v>
      </c>
      <c r="B37" s="76" t="s">
        <v>61</v>
      </c>
      <c r="C37" s="112">
        <v>0</v>
      </c>
      <c r="D37" s="113">
        <v>0</v>
      </c>
      <c r="E37" s="113">
        <v>0</v>
      </c>
      <c r="F37" s="114">
        <f t="shared" si="37"/>
        <v>0</v>
      </c>
      <c r="G37" s="115">
        <v>0</v>
      </c>
      <c r="H37" s="125">
        <v>0</v>
      </c>
      <c r="I37" s="116">
        <v>0</v>
      </c>
      <c r="J37" s="113">
        <v>0</v>
      </c>
      <c r="K37" s="113">
        <v>0</v>
      </c>
      <c r="L37" s="113">
        <v>0</v>
      </c>
      <c r="M37" s="113">
        <v>0</v>
      </c>
      <c r="N37" s="117">
        <f t="shared" si="38"/>
        <v>0</v>
      </c>
      <c r="O37" s="113">
        <v>0</v>
      </c>
      <c r="P37" s="113">
        <v>0</v>
      </c>
      <c r="Q37" s="115">
        <v>0</v>
      </c>
      <c r="R37" s="112">
        <v>0</v>
      </c>
      <c r="S37" s="113">
        <v>0</v>
      </c>
      <c r="T37" s="113">
        <v>0</v>
      </c>
      <c r="U37" s="117">
        <f t="shared" si="39"/>
        <v>0</v>
      </c>
      <c r="V37" s="113">
        <v>0</v>
      </c>
      <c r="W37" s="113">
        <v>0</v>
      </c>
      <c r="X37" s="113">
        <v>0</v>
      </c>
      <c r="Y37" s="117">
        <f t="shared" si="40"/>
        <v>0</v>
      </c>
      <c r="Z37" s="113">
        <v>0</v>
      </c>
      <c r="AA37" s="118">
        <v>0</v>
      </c>
      <c r="AC37" s="119"/>
      <c r="AD37" s="120"/>
      <c r="AE37" s="120"/>
      <c r="AF37" s="120"/>
      <c r="AG37" s="120"/>
      <c r="AH37" s="120"/>
      <c r="AI37" s="120"/>
      <c r="AJ37" s="120"/>
      <c r="AK37" s="120"/>
      <c r="AL37" s="121"/>
    </row>
    <row r="38" spans="1:38" ht="30" customHeight="1" outlineLevel="1" thickBot="1" x14ac:dyDescent="0.2">
      <c r="A38" s="18" t="s">
        <v>62</v>
      </c>
      <c r="B38" s="76" t="s">
        <v>63</v>
      </c>
      <c r="C38" s="137">
        <f>SUM(C39:C40)</f>
        <v>0</v>
      </c>
      <c r="D38" s="138">
        <f>SUM(D39:D40)</f>
        <v>0</v>
      </c>
      <c r="E38" s="138">
        <f>SUM(E39:E40)</f>
        <v>0</v>
      </c>
      <c r="F38" s="139">
        <f>SUM(F39:F40)</f>
        <v>0</v>
      </c>
      <c r="G38" s="140">
        <f>SUM(G39:G40)</f>
        <v>0</v>
      </c>
      <c r="H38" s="65"/>
      <c r="I38" s="142">
        <f>SUM(I39:I40)</f>
        <v>0</v>
      </c>
      <c r="J38" s="138">
        <f>SUM(J39:J40)</f>
        <v>0</v>
      </c>
      <c r="K38" s="138">
        <f t="shared" ref="K38:AA38" si="41">SUM(K39:K40)</f>
        <v>0</v>
      </c>
      <c r="L38" s="138">
        <f t="shared" si="41"/>
        <v>0</v>
      </c>
      <c r="M38" s="138">
        <f t="shared" si="41"/>
        <v>0</v>
      </c>
      <c r="N38" s="143">
        <f t="shared" si="41"/>
        <v>0</v>
      </c>
      <c r="O38" s="138">
        <f t="shared" si="41"/>
        <v>0</v>
      </c>
      <c r="P38" s="138">
        <f t="shared" si="41"/>
        <v>0</v>
      </c>
      <c r="Q38" s="140">
        <f t="shared" si="41"/>
        <v>0</v>
      </c>
      <c r="R38" s="137">
        <f t="shared" si="41"/>
        <v>0</v>
      </c>
      <c r="S38" s="138">
        <f t="shared" si="41"/>
        <v>0</v>
      </c>
      <c r="T38" s="138">
        <f t="shared" si="41"/>
        <v>0</v>
      </c>
      <c r="U38" s="143">
        <f t="shared" si="41"/>
        <v>0</v>
      </c>
      <c r="V38" s="138">
        <f t="shared" si="41"/>
        <v>0</v>
      </c>
      <c r="W38" s="138">
        <f t="shared" si="41"/>
        <v>0</v>
      </c>
      <c r="X38" s="138">
        <f t="shared" si="41"/>
        <v>0</v>
      </c>
      <c r="Y38" s="143">
        <f t="shared" si="41"/>
        <v>0</v>
      </c>
      <c r="Z38" s="138">
        <f t="shared" si="41"/>
        <v>0</v>
      </c>
      <c r="AA38" s="182">
        <f t="shared" si="41"/>
        <v>0</v>
      </c>
      <c r="AC38" s="145">
        <f t="shared" ref="AC38:AL38" si="42">SUM(AC39:AC40)</f>
        <v>0</v>
      </c>
      <c r="AD38" s="146">
        <f t="shared" si="42"/>
        <v>0</v>
      </c>
      <c r="AE38" s="146">
        <f t="shared" si="42"/>
        <v>0</v>
      </c>
      <c r="AF38" s="146">
        <f t="shared" si="42"/>
        <v>0</v>
      </c>
      <c r="AG38" s="146">
        <f t="shared" si="42"/>
        <v>0</v>
      </c>
      <c r="AH38" s="146">
        <f t="shared" si="42"/>
        <v>0</v>
      </c>
      <c r="AI38" s="146">
        <f t="shared" si="42"/>
        <v>0</v>
      </c>
      <c r="AJ38" s="146">
        <f t="shared" si="42"/>
        <v>0</v>
      </c>
      <c r="AK38" s="146">
        <f t="shared" si="42"/>
        <v>0</v>
      </c>
      <c r="AL38" s="147">
        <f t="shared" si="42"/>
        <v>0</v>
      </c>
    </row>
    <row r="39" spans="1:38" ht="20" customHeight="1" outlineLevel="1" x14ac:dyDescent="0.15">
      <c r="A39" s="123"/>
      <c r="B39" s="193" t="s">
        <v>64</v>
      </c>
      <c r="C39" s="30">
        <v>0</v>
      </c>
      <c r="D39" s="31">
        <v>0</v>
      </c>
      <c r="E39" s="31">
        <v>0</v>
      </c>
      <c r="F39" s="32">
        <f t="shared" ref="F39:F43" si="43">SUM(C39:E39)</f>
        <v>0</v>
      </c>
      <c r="G39" s="33">
        <v>0</v>
      </c>
      <c r="H39" s="92"/>
      <c r="I39" s="93">
        <v>0</v>
      </c>
      <c r="J39" s="31">
        <v>0</v>
      </c>
      <c r="K39" s="31">
        <v>0</v>
      </c>
      <c r="L39" s="31">
        <v>0</v>
      </c>
      <c r="M39" s="31">
        <v>0</v>
      </c>
      <c r="N39" s="94">
        <f t="shared" ref="N39:N43" si="44">SUM(K39:M39)</f>
        <v>0</v>
      </c>
      <c r="O39" s="95">
        <v>0</v>
      </c>
      <c r="P39" s="31">
        <v>0</v>
      </c>
      <c r="Q39" s="33">
        <v>0</v>
      </c>
      <c r="R39" s="30">
        <v>0</v>
      </c>
      <c r="S39" s="31">
        <v>0</v>
      </c>
      <c r="T39" s="31">
        <v>0</v>
      </c>
      <c r="U39" s="94">
        <f t="shared" ref="U39:U43" si="45">SUM(R39:T39)</f>
        <v>0</v>
      </c>
      <c r="V39" s="31">
        <v>0</v>
      </c>
      <c r="W39" s="31">
        <v>0</v>
      </c>
      <c r="X39" s="31">
        <v>0</v>
      </c>
      <c r="Y39" s="94">
        <f t="shared" ref="Y39:Y43" si="46">SUM(V39:X39)</f>
        <v>0</v>
      </c>
      <c r="Z39" s="31">
        <v>0</v>
      </c>
      <c r="AA39" s="46">
        <v>0</v>
      </c>
      <c r="AC39" s="96"/>
      <c r="AD39" s="97"/>
      <c r="AE39" s="97"/>
      <c r="AF39" s="97"/>
      <c r="AG39" s="97"/>
      <c r="AH39" s="97"/>
      <c r="AI39" s="97"/>
      <c r="AJ39" s="97"/>
      <c r="AK39" s="97"/>
      <c r="AL39" s="98"/>
    </row>
    <row r="40" spans="1:38" ht="20" customHeight="1" outlineLevel="1" thickBot="1" x14ac:dyDescent="0.2">
      <c r="A40" s="62"/>
      <c r="B40" s="126" t="s">
        <v>65</v>
      </c>
      <c r="C40" s="127">
        <v>0</v>
      </c>
      <c r="D40" s="128">
        <v>0</v>
      </c>
      <c r="E40" s="128">
        <v>0</v>
      </c>
      <c r="F40" s="128">
        <f t="shared" si="43"/>
        <v>0</v>
      </c>
      <c r="G40" s="129">
        <v>0</v>
      </c>
      <c r="H40" s="194"/>
      <c r="I40" s="130">
        <v>0</v>
      </c>
      <c r="J40" s="128">
        <v>0</v>
      </c>
      <c r="K40" s="128">
        <v>0</v>
      </c>
      <c r="L40" s="128">
        <v>0</v>
      </c>
      <c r="M40" s="128">
        <v>0</v>
      </c>
      <c r="N40" s="131">
        <f t="shared" si="44"/>
        <v>0</v>
      </c>
      <c r="O40" s="132">
        <v>0</v>
      </c>
      <c r="P40" s="128">
        <v>0</v>
      </c>
      <c r="Q40" s="129">
        <v>0</v>
      </c>
      <c r="R40" s="127">
        <v>0</v>
      </c>
      <c r="S40" s="128">
        <v>0</v>
      </c>
      <c r="T40" s="128">
        <v>0</v>
      </c>
      <c r="U40" s="131">
        <f t="shared" si="45"/>
        <v>0</v>
      </c>
      <c r="V40" s="128">
        <v>0</v>
      </c>
      <c r="W40" s="128">
        <v>0</v>
      </c>
      <c r="X40" s="128">
        <v>0</v>
      </c>
      <c r="Y40" s="131">
        <f t="shared" si="46"/>
        <v>0</v>
      </c>
      <c r="Z40" s="128">
        <v>0</v>
      </c>
      <c r="AA40" s="133">
        <v>0</v>
      </c>
      <c r="AC40" s="134"/>
      <c r="AD40" s="135"/>
      <c r="AE40" s="135"/>
      <c r="AF40" s="135"/>
      <c r="AG40" s="135"/>
      <c r="AH40" s="135"/>
      <c r="AI40" s="135"/>
      <c r="AJ40" s="135"/>
      <c r="AK40" s="135"/>
      <c r="AL40" s="136"/>
    </row>
    <row r="41" spans="1:38" ht="20" customHeight="1" outlineLevel="1" thickBot="1" x14ac:dyDescent="0.2">
      <c r="A41" s="18" t="s">
        <v>66</v>
      </c>
      <c r="B41" s="76" t="s">
        <v>67</v>
      </c>
      <c r="C41" s="77">
        <v>1388</v>
      </c>
      <c r="D41" s="78">
        <v>1</v>
      </c>
      <c r="E41" s="78">
        <v>0</v>
      </c>
      <c r="F41" s="79">
        <f t="shared" si="43"/>
        <v>1389</v>
      </c>
      <c r="G41" s="80">
        <v>643</v>
      </c>
      <c r="H41" s="87"/>
      <c r="I41" s="81">
        <v>563499.79621322895</v>
      </c>
      <c r="J41" s="78">
        <v>63660.176154297529</v>
      </c>
      <c r="K41" s="78">
        <v>563376.92893223092</v>
      </c>
      <c r="L41" s="78">
        <v>122.86499999999978</v>
      </c>
      <c r="M41" s="78">
        <v>0</v>
      </c>
      <c r="N41" s="82">
        <f t="shared" si="44"/>
        <v>563499.79393223091</v>
      </c>
      <c r="O41" s="78">
        <v>63660.173793946778</v>
      </c>
      <c r="P41" s="78">
        <v>340725.19989660842</v>
      </c>
      <c r="Q41" s="80">
        <v>305435.44888766995</v>
      </c>
      <c r="R41" s="77">
        <v>119954.02</v>
      </c>
      <c r="S41" s="78">
        <v>0</v>
      </c>
      <c r="T41" s="78">
        <v>0</v>
      </c>
      <c r="U41" s="82">
        <f t="shared" si="45"/>
        <v>119954.02</v>
      </c>
      <c r="V41" s="78">
        <v>119954.02</v>
      </c>
      <c r="W41" s="78">
        <v>0</v>
      </c>
      <c r="X41" s="78">
        <v>0</v>
      </c>
      <c r="Y41" s="82">
        <f t="shared" si="46"/>
        <v>119954.02</v>
      </c>
      <c r="Z41" s="78">
        <v>209204.02000000002</v>
      </c>
      <c r="AA41" s="83">
        <v>209204.02000000002</v>
      </c>
      <c r="AC41" s="195"/>
      <c r="AD41" s="196"/>
      <c r="AE41" s="196"/>
      <c r="AF41" s="196"/>
      <c r="AG41" s="196"/>
      <c r="AH41" s="196"/>
      <c r="AI41" s="196"/>
      <c r="AJ41" s="196"/>
      <c r="AK41" s="196"/>
      <c r="AL41" s="197"/>
    </row>
    <row r="42" spans="1:38" ht="30" customHeight="1" outlineLevel="1" thickBot="1" x14ac:dyDescent="0.2">
      <c r="A42" s="18" t="s">
        <v>68</v>
      </c>
      <c r="B42" s="76" t="s">
        <v>69</v>
      </c>
      <c r="C42" s="112">
        <v>1412</v>
      </c>
      <c r="D42" s="113">
        <v>784</v>
      </c>
      <c r="E42" s="113">
        <v>111</v>
      </c>
      <c r="F42" s="114">
        <f t="shared" si="43"/>
        <v>2307</v>
      </c>
      <c r="G42" s="115">
        <v>2878</v>
      </c>
      <c r="H42" s="198"/>
      <c r="I42" s="116">
        <v>4347686.0834434982</v>
      </c>
      <c r="J42" s="113">
        <v>1742503.0671474142</v>
      </c>
      <c r="K42" s="113">
        <v>5126964.2407106869</v>
      </c>
      <c r="L42" s="113">
        <v>204242.42103433996</v>
      </c>
      <c r="M42" s="113">
        <v>39459.939999999988</v>
      </c>
      <c r="N42" s="117">
        <f t="shared" si="44"/>
        <v>5370666.6017450271</v>
      </c>
      <c r="O42" s="113">
        <v>2733349.8957287692</v>
      </c>
      <c r="P42" s="113">
        <v>3746986.4180272538</v>
      </c>
      <c r="Q42" s="115">
        <v>2445590.4168923269</v>
      </c>
      <c r="R42" s="112">
        <v>229547.64</v>
      </c>
      <c r="S42" s="113">
        <v>15571</v>
      </c>
      <c r="T42" s="113">
        <v>0</v>
      </c>
      <c r="U42" s="117">
        <f t="shared" si="45"/>
        <v>245118.64</v>
      </c>
      <c r="V42" s="113">
        <v>229547.64</v>
      </c>
      <c r="W42" s="113">
        <v>15571</v>
      </c>
      <c r="X42" s="113">
        <v>0</v>
      </c>
      <c r="Y42" s="117">
        <f t="shared" si="46"/>
        <v>245118.64</v>
      </c>
      <c r="Z42" s="113">
        <v>342841.83999999997</v>
      </c>
      <c r="AA42" s="118">
        <v>340770.63999999996</v>
      </c>
      <c r="AC42" s="119"/>
      <c r="AD42" s="120"/>
      <c r="AE42" s="120"/>
      <c r="AF42" s="120"/>
      <c r="AG42" s="120"/>
      <c r="AH42" s="120"/>
      <c r="AI42" s="120"/>
      <c r="AJ42" s="120"/>
      <c r="AK42" s="120"/>
      <c r="AL42" s="121"/>
    </row>
    <row r="43" spans="1:38" ht="20" customHeight="1" outlineLevel="1" thickBot="1" x14ac:dyDescent="0.2">
      <c r="A43" s="18" t="s">
        <v>70</v>
      </c>
      <c r="B43" s="76" t="s">
        <v>71</v>
      </c>
      <c r="C43" s="112">
        <v>0</v>
      </c>
      <c r="D43" s="113">
        <v>0</v>
      </c>
      <c r="E43" s="113">
        <v>0</v>
      </c>
      <c r="F43" s="114">
        <f t="shared" si="43"/>
        <v>0</v>
      </c>
      <c r="G43" s="115">
        <v>0</v>
      </c>
      <c r="H43" s="198"/>
      <c r="I43" s="116">
        <v>0</v>
      </c>
      <c r="J43" s="113">
        <v>0</v>
      </c>
      <c r="K43" s="113">
        <v>0</v>
      </c>
      <c r="L43" s="113">
        <v>0</v>
      </c>
      <c r="M43" s="113">
        <v>0</v>
      </c>
      <c r="N43" s="117">
        <f t="shared" si="44"/>
        <v>0</v>
      </c>
      <c r="O43" s="113">
        <v>0</v>
      </c>
      <c r="P43" s="113">
        <v>0</v>
      </c>
      <c r="Q43" s="115">
        <v>0</v>
      </c>
      <c r="R43" s="112">
        <v>0</v>
      </c>
      <c r="S43" s="113">
        <v>0</v>
      </c>
      <c r="T43" s="113">
        <v>0</v>
      </c>
      <c r="U43" s="117">
        <f t="shared" si="45"/>
        <v>0</v>
      </c>
      <c r="V43" s="113">
        <v>0</v>
      </c>
      <c r="W43" s="113">
        <v>0</v>
      </c>
      <c r="X43" s="113">
        <v>0</v>
      </c>
      <c r="Y43" s="117">
        <f t="shared" si="46"/>
        <v>0</v>
      </c>
      <c r="Z43" s="113">
        <v>0</v>
      </c>
      <c r="AA43" s="118">
        <v>0</v>
      </c>
      <c r="AC43" s="119"/>
      <c r="AD43" s="120"/>
      <c r="AE43" s="120"/>
      <c r="AF43" s="120"/>
      <c r="AG43" s="120"/>
      <c r="AH43" s="120"/>
      <c r="AI43" s="120"/>
      <c r="AJ43" s="120"/>
      <c r="AK43" s="120"/>
      <c r="AL43" s="121"/>
    </row>
    <row r="44" spans="1:38" ht="20" customHeight="1" outlineLevel="1" thickBot="1" x14ac:dyDescent="0.2">
      <c r="A44" s="18" t="s">
        <v>72</v>
      </c>
      <c r="B44" s="76" t="s">
        <v>73</v>
      </c>
      <c r="C44" s="20">
        <f>SUM(C45:C47)</f>
        <v>4</v>
      </c>
      <c r="D44" s="21">
        <f>SUM(D45:D47)</f>
        <v>0</v>
      </c>
      <c r="E44" s="21">
        <f>SUM(E45:E47)</f>
        <v>0</v>
      </c>
      <c r="F44" s="21">
        <f>SUM(F45:F47)</f>
        <v>4</v>
      </c>
      <c r="G44" s="22">
        <f>SUM(G45:G47)</f>
        <v>3</v>
      </c>
      <c r="H44" s="198"/>
      <c r="I44" s="24">
        <f>SUM(I45:I47)</f>
        <v>28200</v>
      </c>
      <c r="J44" s="21">
        <f>SUM(J45:J47)</f>
        <v>0</v>
      </c>
      <c r="K44" s="21">
        <f t="shared" ref="K44:AA44" si="47">SUM(K45:K47)</f>
        <v>228401.73705</v>
      </c>
      <c r="L44" s="21">
        <f t="shared" si="47"/>
        <v>0</v>
      </c>
      <c r="M44" s="21">
        <f t="shared" si="47"/>
        <v>0</v>
      </c>
      <c r="N44" s="25">
        <f t="shared" si="47"/>
        <v>228401.73705</v>
      </c>
      <c r="O44" s="21">
        <f t="shared" si="47"/>
        <v>193431.63</v>
      </c>
      <c r="P44" s="21">
        <f t="shared" si="47"/>
        <v>11427.549922239996</v>
      </c>
      <c r="Q44" s="22">
        <f t="shared" si="47"/>
        <v>4232.8368551699969</v>
      </c>
      <c r="R44" s="20">
        <f t="shared" si="47"/>
        <v>0</v>
      </c>
      <c r="S44" s="21">
        <f t="shared" si="47"/>
        <v>0</v>
      </c>
      <c r="T44" s="21">
        <f t="shared" si="47"/>
        <v>0</v>
      </c>
      <c r="U44" s="25">
        <f t="shared" si="47"/>
        <v>0</v>
      </c>
      <c r="V44" s="21">
        <f t="shared" si="47"/>
        <v>0</v>
      </c>
      <c r="W44" s="21">
        <f t="shared" si="47"/>
        <v>0</v>
      </c>
      <c r="X44" s="21">
        <f t="shared" si="47"/>
        <v>0</v>
      </c>
      <c r="Y44" s="25">
        <f t="shared" si="47"/>
        <v>0</v>
      </c>
      <c r="Z44" s="21">
        <f t="shared" si="47"/>
        <v>0</v>
      </c>
      <c r="AA44" s="26">
        <f t="shared" si="47"/>
        <v>0</v>
      </c>
      <c r="AC44" s="88">
        <f t="shared" ref="AC44:AL44" si="48">SUM(AC45:AC47)</f>
        <v>0</v>
      </c>
      <c r="AD44" s="89">
        <f t="shared" si="48"/>
        <v>0</v>
      </c>
      <c r="AE44" s="89">
        <f t="shared" si="48"/>
        <v>0</v>
      </c>
      <c r="AF44" s="89">
        <f t="shared" si="48"/>
        <v>0</v>
      </c>
      <c r="AG44" s="89">
        <f t="shared" si="48"/>
        <v>0</v>
      </c>
      <c r="AH44" s="89">
        <f t="shared" si="48"/>
        <v>0</v>
      </c>
      <c r="AI44" s="89">
        <f t="shared" si="48"/>
        <v>0</v>
      </c>
      <c r="AJ44" s="89">
        <f t="shared" si="48"/>
        <v>0</v>
      </c>
      <c r="AK44" s="89">
        <f t="shared" si="48"/>
        <v>0</v>
      </c>
      <c r="AL44" s="90">
        <f t="shared" si="48"/>
        <v>0</v>
      </c>
    </row>
    <row r="45" spans="1:38" ht="30" customHeight="1" outlineLevel="1" x14ac:dyDescent="0.15">
      <c r="A45" s="28"/>
      <c r="B45" s="91" t="s">
        <v>74</v>
      </c>
      <c r="C45" s="199">
        <v>4</v>
      </c>
      <c r="D45" s="200">
        <v>0</v>
      </c>
      <c r="E45" s="200">
        <v>0</v>
      </c>
      <c r="F45" s="201">
        <f t="shared" ref="F45:F48" si="49">SUM(C45:E45)</f>
        <v>4</v>
      </c>
      <c r="G45" s="202">
        <v>3</v>
      </c>
      <c r="H45" s="92"/>
      <c r="I45" s="203">
        <v>28200</v>
      </c>
      <c r="J45" s="200">
        <v>0</v>
      </c>
      <c r="K45" s="200">
        <v>228401.73705</v>
      </c>
      <c r="L45" s="200">
        <v>0</v>
      </c>
      <c r="M45" s="200">
        <v>0</v>
      </c>
      <c r="N45" s="204">
        <f t="shared" ref="N45:N48" si="50">SUM(K45:M45)</f>
        <v>228401.73705</v>
      </c>
      <c r="O45" s="205">
        <v>193431.63</v>
      </c>
      <c r="P45" s="200">
        <v>11427.549922239996</v>
      </c>
      <c r="Q45" s="202">
        <v>4232.8368551699969</v>
      </c>
      <c r="R45" s="199">
        <v>0</v>
      </c>
      <c r="S45" s="200">
        <v>0</v>
      </c>
      <c r="T45" s="200">
        <v>0</v>
      </c>
      <c r="U45" s="204">
        <f t="shared" ref="U45:U48" si="51">SUM(R45:T45)</f>
        <v>0</v>
      </c>
      <c r="V45" s="200">
        <v>0</v>
      </c>
      <c r="W45" s="200">
        <v>0</v>
      </c>
      <c r="X45" s="200">
        <v>0</v>
      </c>
      <c r="Y45" s="204">
        <f t="shared" ref="Y45:Y48" si="52">SUM(V45:X45)</f>
        <v>0</v>
      </c>
      <c r="Z45" s="200">
        <v>0</v>
      </c>
      <c r="AA45" s="206">
        <v>0</v>
      </c>
      <c r="AC45" s="207"/>
      <c r="AD45" s="208"/>
      <c r="AE45" s="208"/>
      <c r="AF45" s="208"/>
      <c r="AG45" s="208"/>
      <c r="AH45" s="208"/>
      <c r="AI45" s="208"/>
      <c r="AJ45" s="208"/>
      <c r="AK45" s="208"/>
      <c r="AL45" s="209"/>
    </row>
    <row r="46" spans="1:38" ht="20" customHeight="1" outlineLevel="1" x14ac:dyDescent="0.15">
      <c r="A46" s="47"/>
      <c r="B46" s="148" t="s">
        <v>75</v>
      </c>
      <c r="C46" s="149">
        <v>0</v>
      </c>
      <c r="D46" s="150">
        <v>0</v>
      </c>
      <c r="E46" s="150">
        <v>0</v>
      </c>
      <c r="F46" s="150">
        <f t="shared" si="49"/>
        <v>0</v>
      </c>
      <c r="G46" s="151">
        <v>0</v>
      </c>
      <c r="H46" s="52"/>
      <c r="I46" s="152">
        <v>0</v>
      </c>
      <c r="J46" s="150">
        <v>0</v>
      </c>
      <c r="K46" s="150">
        <v>0</v>
      </c>
      <c r="L46" s="150">
        <v>0</v>
      </c>
      <c r="M46" s="150">
        <v>0</v>
      </c>
      <c r="N46" s="153">
        <f t="shared" si="50"/>
        <v>0</v>
      </c>
      <c r="O46" s="154">
        <v>0</v>
      </c>
      <c r="P46" s="150">
        <v>0</v>
      </c>
      <c r="Q46" s="151">
        <v>0</v>
      </c>
      <c r="R46" s="149">
        <v>0</v>
      </c>
      <c r="S46" s="150">
        <v>0</v>
      </c>
      <c r="T46" s="150">
        <v>0</v>
      </c>
      <c r="U46" s="153">
        <f t="shared" si="51"/>
        <v>0</v>
      </c>
      <c r="V46" s="150">
        <v>0</v>
      </c>
      <c r="W46" s="150">
        <v>0</v>
      </c>
      <c r="X46" s="150">
        <v>0</v>
      </c>
      <c r="Y46" s="153">
        <f t="shared" si="52"/>
        <v>0</v>
      </c>
      <c r="Z46" s="150">
        <v>0</v>
      </c>
      <c r="AA46" s="155">
        <v>0</v>
      </c>
      <c r="AC46" s="156"/>
      <c r="AD46" s="157"/>
      <c r="AE46" s="157"/>
      <c r="AF46" s="157"/>
      <c r="AG46" s="157"/>
      <c r="AH46" s="157"/>
      <c r="AI46" s="157"/>
      <c r="AJ46" s="157"/>
      <c r="AK46" s="157"/>
      <c r="AL46" s="158"/>
    </row>
    <row r="47" spans="1:38" ht="20" customHeight="1" outlineLevel="1" thickBot="1" x14ac:dyDescent="0.2">
      <c r="A47" s="62"/>
      <c r="B47" s="126" t="s">
        <v>76</v>
      </c>
      <c r="C47" s="159">
        <v>0</v>
      </c>
      <c r="D47" s="160">
        <v>0</v>
      </c>
      <c r="E47" s="160">
        <v>0</v>
      </c>
      <c r="F47" s="161">
        <f t="shared" si="49"/>
        <v>0</v>
      </c>
      <c r="G47" s="162">
        <v>0</v>
      </c>
      <c r="H47" s="65"/>
      <c r="I47" s="163">
        <v>0</v>
      </c>
      <c r="J47" s="160">
        <v>0</v>
      </c>
      <c r="K47" s="160">
        <v>0</v>
      </c>
      <c r="L47" s="160">
        <v>0</v>
      </c>
      <c r="M47" s="160">
        <v>0</v>
      </c>
      <c r="N47" s="164">
        <f t="shared" si="50"/>
        <v>0</v>
      </c>
      <c r="O47" s="165">
        <v>0</v>
      </c>
      <c r="P47" s="160">
        <v>0</v>
      </c>
      <c r="Q47" s="162">
        <v>0</v>
      </c>
      <c r="R47" s="159">
        <v>0</v>
      </c>
      <c r="S47" s="160">
        <v>0</v>
      </c>
      <c r="T47" s="160">
        <v>0</v>
      </c>
      <c r="U47" s="164">
        <f t="shared" si="51"/>
        <v>0</v>
      </c>
      <c r="V47" s="160">
        <v>0</v>
      </c>
      <c r="W47" s="160">
        <v>0</v>
      </c>
      <c r="X47" s="160">
        <v>0</v>
      </c>
      <c r="Y47" s="164">
        <f t="shared" si="52"/>
        <v>0</v>
      </c>
      <c r="Z47" s="160">
        <v>0</v>
      </c>
      <c r="AA47" s="166">
        <v>0</v>
      </c>
      <c r="AC47" s="167"/>
      <c r="AD47" s="168"/>
      <c r="AE47" s="168"/>
      <c r="AF47" s="168"/>
      <c r="AG47" s="168"/>
      <c r="AH47" s="168"/>
      <c r="AI47" s="168"/>
      <c r="AJ47" s="168"/>
      <c r="AK47" s="168"/>
      <c r="AL47" s="169"/>
    </row>
    <row r="48" spans="1:38" ht="20" customHeight="1" outlineLevel="1" thickBot="1" x14ac:dyDescent="0.2">
      <c r="A48" s="18" t="s">
        <v>77</v>
      </c>
      <c r="B48" s="76" t="s">
        <v>78</v>
      </c>
      <c r="C48" s="112">
        <v>0</v>
      </c>
      <c r="D48" s="113">
        <v>4977</v>
      </c>
      <c r="E48" s="113">
        <v>0</v>
      </c>
      <c r="F48" s="114">
        <f t="shared" si="49"/>
        <v>4977</v>
      </c>
      <c r="G48" s="115">
        <v>6217</v>
      </c>
      <c r="H48" s="198"/>
      <c r="I48" s="116">
        <v>316246.51789025654</v>
      </c>
      <c r="J48" s="113">
        <v>0</v>
      </c>
      <c r="K48" s="113">
        <v>0</v>
      </c>
      <c r="L48" s="113">
        <v>259188.78900446734</v>
      </c>
      <c r="M48" s="113">
        <v>0</v>
      </c>
      <c r="N48" s="117">
        <f t="shared" si="50"/>
        <v>259188.78900446734</v>
      </c>
      <c r="O48" s="113">
        <v>0</v>
      </c>
      <c r="P48" s="113">
        <v>232221.41812893155</v>
      </c>
      <c r="Q48" s="115">
        <v>232221.41812893155</v>
      </c>
      <c r="R48" s="112">
        <v>0</v>
      </c>
      <c r="S48" s="113">
        <v>76497.41</v>
      </c>
      <c r="T48" s="113">
        <v>0</v>
      </c>
      <c r="U48" s="117">
        <f t="shared" si="51"/>
        <v>76497.41</v>
      </c>
      <c r="V48" s="113">
        <v>0</v>
      </c>
      <c r="W48" s="113">
        <v>76497.41</v>
      </c>
      <c r="X48" s="113">
        <v>0</v>
      </c>
      <c r="Y48" s="117">
        <f t="shared" si="52"/>
        <v>76497.41</v>
      </c>
      <c r="Z48" s="113">
        <v>115938.37000000001</v>
      </c>
      <c r="AA48" s="118">
        <v>115938.37000000001</v>
      </c>
      <c r="AC48" s="119"/>
      <c r="AD48" s="120"/>
      <c r="AE48" s="120"/>
      <c r="AF48" s="120"/>
      <c r="AG48" s="120"/>
      <c r="AH48" s="120"/>
      <c r="AI48" s="120"/>
      <c r="AJ48" s="120"/>
      <c r="AK48" s="120"/>
      <c r="AL48" s="121"/>
    </row>
    <row r="49" spans="1:38" ht="30" customHeight="1" outlineLevel="1" thickBot="1" x14ac:dyDescent="0.2">
      <c r="A49" s="18" t="s">
        <v>79</v>
      </c>
      <c r="B49" s="76" t="s">
        <v>80</v>
      </c>
      <c r="C49" s="137">
        <f>SUM(C50:C52)</f>
        <v>124</v>
      </c>
      <c r="D49" s="138">
        <f>SUM(D50:D52)</f>
        <v>1</v>
      </c>
      <c r="E49" s="138">
        <f>SUM(E50:E52)</f>
        <v>0</v>
      </c>
      <c r="F49" s="139">
        <f>SUM(F50:F52)</f>
        <v>125</v>
      </c>
      <c r="G49" s="140">
        <f>SUM(G50:G52)</f>
        <v>142</v>
      </c>
      <c r="H49" s="198"/>
      <c r="I49" s="142">
        <f>SUM(I50:I52)</f>
        <v>532867.11986083025</v>
      </c>
      <c r="J49" s="138">
        <f>SUM(J50:J52)</f>
        <v>93509.900074263322</v>
      </c>
      <c r="K49" s="138">
        <f t="shared" ref="K49:AA49" si="53">SUM(K50:K52)</f>
        <v>585295.51444785041</v>
      </c>
      <c r="L49" s="138">
        <f t="shared" si="53"/>
        <v>1350</v>
      </c>
      <c r="M49" s="138">
        <f t="shared" si="53"/>
        <v>0</v>
      </c>
      <c r="N49" s="143">
        <f t="shared" si="53"/>
        <v>586645.51444785041</v>
      </c>
      <c r="O49" s="138">
        <f t="shared" si="53"/>
        <v>157970.47445110691</v>
      </c>
      <c r="P49" s="138">
        <f t="shared" si="53"/>
        <v>377957.67438878049</v>
      </c>
      <c r="Q49" s="140">
        <f t="shared" si="53"/>
        <v>216312.40595807819</v>
      </c>
      <c r="R49" s="137">
        <f t="shared" si="53"/>
        <v>33311.100000000006</v>
      </c>
      <c r="S49" s="138">
        <f t="shared" si="53"/>
        <v>0</v>
      </c>
      <c r="T49" s="138">
        <f t="shared" si="53"/>
        <v>0</v>
      </c>
      <c r="U49" s="143">
        <f t="shared" si="53"/>
        <v>33311.100000000006</v>
      </c>
      <c r="V49" s="138">
        <f t="shared" si="53"/>
        <v>33311.100000000006</v>
      </c>
      <c r="W49" s="138">
        <f t="shared" si="53"/>
        <v>0</v>
      </c>
      <c r="X49" s="138">
        <f t="shared" si="53"/>
        <v>0</v>
      </c>
      <c r="Y49" s="143">
        <f t="shared" si="53"/>
        <v>33311.100000000006</v>
      </c>
      <c r="Z49" s="138">
        <f t="shared" si="53"/>
        <v>38874.490000000005</v>
      </c>
      <c r="AA49" s="182">
        <f t="shared" si="53"/>
        <v>38874.490000000005</v>
      </c>
      <c r="AC49" s="145">
        <f t="shared" ref="AC49:AL49" si="54">SUM(AC50:AC52)</f>
        <v>0</v>
      </c>
      <c r="AD49" s="146">
        <f t="shared" si="54"/>
        <v>0</v>
      </c>
      <c r="AE49" s="146">
        <f t="shared" si="54"/>
        <v>0</v>
      </c>
      <c r="AF49" s="146">
        <f t="shared" si="54"/>
        <v>0</v>
      </c>
      <c r="AG49" s="146">
        <f t="shared" si="54"/>
        <v>0</v>
      </c>
      <c r="AH49" s="146">
        <f t="shared" si="54"/>
        <v>0</v>
      </c>
      <c r="AI49" s="146">
        <f t="shared" si="54"/>
        <v>0</v>
      </c>
      <c r="AJ49" s="146">
        <f t="shared" si="54"/>
        <v>0</v>
      </c>
      <c r="AK49" s="146">
        <f t="shared" si="54"/>
        <v>0</v>
      </c>
      <c r="AL49" s="147">
        <f t="shared" si="54"/>
        <v>0</v>
      </c>
    </row>
    <row r="50" spans="1:38" ht="20" customHeight="1" outlineLevel="1" x14ac:dyDescent="0.15">
      <c r="A50" s="28"/>
      <c r="B50" s="210" t="s">
        <v>81</v>
      </c>
      <c r="C50" s="183">
        <v>0</v>
      </c>
      <c r="D50" s="184">
        <v>0</v>
      </c>
      <c r="E50" s="184">
        <v>0</v>
      </c>
      <c r="F50" s="184">
        <f t="shared" ref="F50:F53" si="55">SUM(C50:E50)</f>
        <v>0</v>
      </c>
      <c r="G50" s="185">
        <v>0</v>
      </c>
      <c r="H50" s="92"/>
      <c r="I50" s="186">
        <v>0</v>
      </c>
      <c r="J50" s="184">
        <v>0</v>
      </c>
      <c r="K50" s="184">
        <v>0</v>
      </c>
      <c r="L50" s="184">
        <v>0</v>
      </c>
      <c r="M50" s="184">
        <v>0</v>
      </c>
      <c r="N50" s="187">
        <f t="shared" ref="N50:N53" si="56">SUM(K50:M50)</f>
        <v>0</v>
      </c>
      <c r="O50" s="188">
        <v>0</v>
      </c>
      <c r="P50" s="184">
        <v>0</v>
      </c>
      <c r="Q50" s="185">
        <v>0</v>
      </c>
      <c r="R50" s="183">
        <v>0</v>
      </c>
      <c r="S50" s="184">
        <v>0</v>
      </c>
      <c r="T50" s="184">
        <v>0</v>
      </c>
      <c r="U50" s="187">
        <f t="shared" ref="U50:U53" si="57">SUM(R50:T50)</f>
        <v>0</v>
      </c>
      <c r="V50" s="184">
        <v>0</v>
      </c>
      <c r="W50" s="184">
        <v>0</v>
      </c>
      <c r="X50" s="184">
        <v>0</v>
      </c>
      <c r="Y50" s="187">
        <f t="shared" ref="Y50:Y53" si="58">SUM(V50:X50)</f>
        <v>0</v>
      </c>
      <c r="Z50" s="184">
        <v>0</v>
      </c>
      <c r="AA50" s="189">
        <v>0</v>
      </c>
      <c r="AC50" s="190"/>
      <c r="AD50" s="191"/>
      <c r="AE50" s="191"/>
      <c r="AF50" s="191"/>
      <c r="AG50" s="191"/>
      <c r="AH50" s="191"/>
      <c r="AI50" s="191"/>
      <c r="AJ50" s="191"/>
      <c r="AK50" s="191"/>
      <c r="AL50" s="192"/>
    </row>
    <row r="51" spans="1:38" ht="20" customHeight="1" outlineLevel="1" x14ac:dyDescent="0.15">
      <c r="A51" s="47"/>
      <c r="B51" s="211" t="s">
        <v>82</v>
      </c>
      <c r="C51" s="40">
        <v>0</v>
      </c>
      <c r="D51" s="54">
        <v>0</v>
      </c>
      <c r="E51" s="54">
        <v>0</v>
      </c>
      <c r="F51" s="50">
        <f t="shared" si="55"/>
        <v>0</v>
      </c>
      <c r="G51" s="57">
        <v>0</v>
      </c>
      <c r="H51" s="52"/>
      <c r="I51" s="53">
        <v>0</v>
      </c>
      <c r="J51" s="54">
        <v>0</v>
      </c>
      <c r="K51" s="54">
        <v>0</v>
      </c>
      <c r="L51" s="54">
        <v>0</v>
      </c>
      <c r="M51" s="54">
        <v>0</v>
      </c>
      <c r="N51" s="55">
        <f t="shared" si="56"/>
        <v>0</v>
      </c>
      <c r="O51" s="56">
        <v>0</v>
      </c>
      <c r="P51" s="54">
        <v>0</v>
      </c>
      <c r="Q51" s="57">
        <v>0</v>
      </c>
      <c r="R51" s="40">
        <v>0</v>
      </c>
      <c r="S51" s="54">
        <v>0</v>
      </c>
      <c r="T51" s="54">
        <v>0</v>
      </c>
      <c r="U51" s="55">
        <f t="shared" si="57"/>
        <v>0</v>
      </c>
      <c r="V51" s="54">
        <v>0</v>
      </c>
      <c r="W51" s="54">
        <v>0</v>
      </c>
      <c r="X51" s="54">
        <v>0</v>
      </c>
      <c r="Y51" s="55">
        <f t="shared" si="58"/>
        <v>0</v>
      </c>
      <c r="Z51" s="54">
        <v>0</v>
      </c>
      <c r="AA51" s="58">
        <v>0</v>
      </c>
      <c r="AC51" s="59"/>
      <c r="AD51" s="60"/>
      <c r="AE51" s="60"/>
      <c r="AF51" s="60"/>
      <c r="AG51" s="60"/>
      <c r="AH51" s="60"/>
      <c r="AI51" s="60"/>
      <c r="AJ51" s="60"/>
      <c r="AK51" s="60"/>
      <c r="AL51" s="61"/>
    </row>
    <row r="52" spans="1:38" ht="20" customHeight="1" outlineLevel="1" thickBot="1" x14ac:dyDescent="0.2">
      <c r="A52" s="62"/>
      <c r="B52" s="212" t="s">
        <v>83</v>
      </c>
      <c r="C52" s="213">
        <v>124</v>
      </c>
      <c r="D52" s="165">
        <v>1</v>
      </c>
      <c r="E52" s="165">
        <v>0</v>
      </c>
      <c r="F52" s="214">
        <f t="shared" si="55"/>
        <v>125</v>
      </c>
      <c r="G52" s="215">
        <v>142</v>
      </c>
      <c r="H52" s="65"/>
      <c r="I52" s="216">
        <v>532867.11986083025</v>
      </c>
      <c r="J52" s="165">
        <v>93509.900074263322</v>
      </c>
      <c r="K52" s="165">
        <v>585295.51444785041</v>
      </c>
      <c r="L52" s="165">
        <v>1350</v>
      </c>
      <c r="M52" s="165">
        <v>0</v>
      </c>
      <c r="N52" s="164">
        <f t="shared" si="56"/>
        <v>586645.51444785041</v>
      </c>
      <c r="O52" s="165">
        <v>157970.47445110691</v>
      </c>
      <c r="P52" s="165">
        <v>377957.67438878049</v>
      </c>
      <c r="Q52" s="215">
        <v>216312.40595807819</v>
      </c>
      <c r="R52" s="213">
        <v>33311.100000000006</v>
      </c>
      <c r="S52" s="165">
        <v>0</v>
      </c>
      <c r="T52" s="165">
        <v>0</v>
      </c>
      <c r="U52" s="164">
        <f t="shared" si="57"/>
        <v>33311.100000000006</v>
      </c>
      <c r="V52" s="165">
        <v>33311.100000000006</v>
      </c>
      <c r="W52" s="165">
        <v>0</v>
      </c>
      <c r="X52" s="165">
        <v>0</v>
      </c>
      <c r="Y52" s="164">
        <f t="shared" si="58"/>
        <v>33311.100000000006</v>
      </c>
      <c r="Z52" s="165">
        <v>38874.490000000005</v>
      </c>
      <c r="AA52" s="217">
        <v>38874.490000000005</v>
      </c>
      <c r="AC52" s="167"/>
      <c r="AD52" s="168"/>
      <c r="AE52" s="168"/>
      <c r="AF52" s="168"/>
      <c r="AG52" s="168"/>
      <c r="AH52" s="168"/>
      <c r="AI52" s="168"/>
      <c r="AJ52" s="168"/>
      <c r="AK52" s="168"/>
      <c r="AL52" s="169"/>
    </row>
    <row r="53" spans="1:38" ht="20" customHeight="1" outlineLevel="1" thickBot="1" x14ac:dyDescent="0.2">
      <c r="A53" s="18" t="s">
        <v>84</v>
      </c>
      <c r="B53" s="76" t="s">
        <v>85</v>
      </c>
      <c r="C53" s="77">
        <v>0</v>
      </c>
      <c r="D53" s="78">
        <v>0</v>
      </c>
      <c r="E53" s="78">
        <v>0</v>
      </c>
      <c r="F53" s="79">
        <f t="shared" si="55"/>
        <v>0</v>
      </c>
      <c r="G53" s="80">
        <v>0</v>
      </c>
      <c r="H53" s="23"/>
      <c r="I53" s="81">
        <v>0</v>
      </c>
      <c r="J53" s="78">
        <v>0</v>
      </c>
      <c r="K53" s="78">
        <v>0</v>
      </c>
      <c r="L53" s="78">
        <v>0</v>
      </c>
      <c r="M53" s="78">
        <v>0</v>
      </c>
      <c r="N53" s="82">
        <f t="shared" si="56"/>
        <v>0</v>
      </c>
      <c r="O53" s="78">
        <v>0</v>
      </c>
      <c r="P53" s="78">
        <v>0</v>
      </c>
      <c r="Q53" s="80">
        <v>0</v>
      </c>
      <c r="R53" s="77">
        <v>0</v>
      </c>
      <c r="S53" s="78">
        <v>0</v>
      </c>
      <c r="T53" s="78">
        <v>0</v>
      </c>
      <c r="U53" s="82">
        <f t="shared" si="57"/>
        <v>0</v>
      </c>
      <c r="V53" s="78">
        <v>0</v>
      </c>
      <c r="W53" s="78">
        <v>0</v>
      </c>
      <c r="X53" s="78">
        <v>0</v>
      </c>
      <c r="Y53" s="82">
        <f t="shared" si="58"/>
        <v>0</v>
      </c>
      <c r="Z53" s="78">
        <v>0</v>
      </c>
      <c r="AA53" s="83">
        <v>0</v>
      </c>
      <c r="AC53" s="195"/>
      <c r="AD53" s="196"/>
      <c r="AE53" s="196"/>
      <c r="AF53" s="196"/>
      <c r="AG53" s="196"/>
      <c r="AH53" s="196"/>
      <c r="AI53" s="196"/>
      <c r="AJ53" s="196"/>
      <c r="AK53" s="196"/>
      <c r="AL53" s="197"/>
    </row>
    <row r="54" spans="1:38" ht="20" customHeight="1" outlineLevel="1" thickBot="1" x14ac:dyDescent="0.2">
      <c r="A54" s="351" t="s">
        <v>86</v>
      </c>
      <c r="B54" s="352"/>
      <c r="C54" s="218">
        <f>C15+C20+C21+C24+C25+C28+C32+C33+C34+C37+C38+C41+C42+C43+C44+C48+C49+C53</f>
        <v>19013</v>
      </c>
      <c r="D54" s="143">
        <f t="shared" ref="D54:AL54" si="59">D15+D20+D21+D24+D25+D28+D32+D33+D34+D37+D38+D41+D42+D43+D44+D48+D49+D53</f>
        <v>274944</v>
      </c>
      <c r="E54" s="143">
        <f t="shared" si="59"/>
        <v>291</v>
      </c>
      <c r="F54" s="143">
        <f t="shared" si="59"/>
        <v>294248</v>
      </c>
      <c r="G54" s="219">
        <f t="shared" si="59"/>
        <v>119314</v>
      </c>
      <c r="H54" s="220">
        <f t="shared" si="59"/>
        <v>266595</v>
      </c>
      <c r="I54" s="221">
        <f t="shared" si="59"/>
        <v>27239481.037006028</v>
      </c>
      <c r="J54" s="143">
        <f t="shared" si="59"/>
        <v>11592416.670790194</v>
      </c>
      <c r="K54" s="143">
        <f t="shared" si="59"/>
        <v>18890279.662171762</v>
      </c>
      <c r="L54" s="143">
        <f t="shared" si="59"/>
        <v>8118952.7103081606</v>
      </c>
      <c r="M54" s="143">
        <f t="shared" si="59"/>
        <v>162232.83682739761</v>
      </c>
      <c r="N54" s="143">
        <f t="shared" si="59"/>
        <v>27171465.20930732</v>
      </c>
      <c r="O54" s="143">
        <f t="shared" si="59"/>
        <v>11979903.537266811</v>
      </c>
      <c r="P54" s="143">
        <f t="shared" si="59"/>
        <v>23024783.202670645</v>
      </c>
      <c r="Q54" s="219">
        <f t="shared" si="59"/>
        <v>13820851.736827226</v>
      </c>
      <c r="R54" s="218">
        <f t="shared" si="59"/>
        <v>4297462.3370588236</v>
      </c>
      <c r="S54" s="143">
        <f t="shared" si="59"/>
        <v>4634814.4429814909</v>
      </c>
      <c r="T54" s="143">
        <f t="shared" si="59"/>
        <v>64879</v>
      </c>
      <c r="U54" s="143">
        <f t="shared" si="59"/>
        <v>8997155.7800403144</v>
      </c>
      <c r="V54" s="143">
        <f t="shared" si="59"/>
        <v>1767467.0576834567</v>
      </c>
      <c r="W54" s="143">
        <f t="shared" si="59"/>
        <v>1487444.6849814905</v>
      </c>
      <c r="X54" s="143">
        <f t="shared" si="59"/>
        <v>21713.500000000007</v>
      </c>
      <c r="Y54" s="143">
        <f t="shared" si="59"/>
        <v>3276625.2426649476</v>
      </c>
      <c r="Z54" s="143">
        <f t="shared" si="59"/>
        <v>8436616.9696291778</v>
      </c>
      <c r="AA54" s="222">
        <f t="shared" si="59"/>
        <v>2872914.2729756115</v>
      </c>
      <c r="AB54" s="223"/>
      <c r="AC54" s="224">
        <f t="shared" si="59"/>
        <v>0</v>
      </c>
      <c r="AD54" s="225">
        <f t="shared" si="59"/>
        <v>0</v>
      </c>
      <c r="AE54" s="225">
        <f t="shared" si="59"/>
        <v>0</v>
      </c>
      <c r="AF54" s="225">
        <f t="shared" si="59"/>
        <v>0</v>
      </c>
      <c r="AG54" s="225">
        <f t="shared" si="59"/>
        <v>0</v>
      </c>
      <c r="AH54" s="225">
        <f t="shared" si="59"/>
        <v>0</v>
      </c>
      <c r="AI54" s="225">
        <f t="shared" si="59"/>
        <v>0</v>
      </c>
      <c r="AJ54" s="225">
        <f t="shared" si="59"/>
        <v>0</v>
      </c>
      <c r="AK54" s="225">
        <f t="shared" si="59"/>
        <v>0</v>
      </c>
      <c r="AL54" s="226">
        <f t="shared" si="59"/>
        <v>0</v>
      </c>
    </row>
  </sheetData>
  <mergeCells count="37">
    <mergeCell ref="A54:B54"/>
    <mergeCell ref="AH13:AH14"/>
    <mergeCell ref="AI13:AI14"/>
    <mergeCell ref="AJ13:AJ14"/>
    <mergeCell ref="AK13:AK14"/>
    <mergeCell ref="C13:F13"/>
    <mergeCell ref="I13:I14"/>
    <mergeCell ref="J13:J14"/>
    <mergeCell ref="K13:N13"/>
    <mergeCell ref="P13:P14"/>
    <mergeCell ref="Q13:Q14"/>
    <mergeCell ref="R13:U13"/>
    <mergeCell ref="V13:Y13"/>
    <mergeCell ref="Z13:Z14"/>
    <mergeCell ref="AL13:AL14"/>
    <mergeCell ref="AA13:AA14"/>
    <mergeCell ref="AC13:AC14"/>
    <mergeCell ref="AD13:AD14"/>
    <mergeCell ref="AE13:AE14"/>
    <mergeCell ref="AF13:AF14"/>
    <mergeCell ref="AG13:AG14"/>
    <mergeCell ref="AK12:AL12"/>
    <mergeCell ref="C10:AA11"/>
    <mergeCell ref="AC10:AL11"/>
    <mergeCell ref="A12:A14"/>
    <mergeCell ref="B12:B14"/>
    <mergeCell ref="C12:G12"/>
    <mergeCell ref="H12:H14"/>
    <mergeCell ref="I12:J12"/>
    <mergeCell ref="K12:O12"/>
    <mergeCell ref="P12:Q12"/>
    <mergeCell ref="R12:Y12"/>
    <mergeCell ref="Z12:AA12"/>
    <mergeCell ref="AC12:AD12"/>
    <mergeCell ref="AE12:AF12"/>
    <mergeCell ref="AG12:AH12"/>
    <mergeCell ref="AI12:AJ12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IS</vt:lpstr>
      <vt:lpstr>Insurance-Reinsurance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 Dzagania</dc:creator>
  <cp:lastModifiedBy>Microsoft Office User</cp:lastModifiedBy>
  <dcterms:created xsi:type="dcterms:W3CDTF">2018-08-14T11:17:46Z</dcterms:created>
  <dcterms:modified xsi:type="dcterms:W3CDTF">2018-08-14T12:27:26Z</dcterms:modified>
</cp:coreProperties>
</file>